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PRIHODA'!$A$1:$M$26</definedName>
    <definedName name="_xlnm.Print_Area" localSheetId="2">'PLAN RASHODA I IZDATAKA'!$A$1:$R$102</definedName>
  </definedNames>
  <calcPr fullCalcOnLoad="1"/>
</workbook>
</file>

<file path=xl/sharedStrings.xml><?xml version="1.0" encoding="utf-8"?>
<sst xmlns="http://schemas.openxmlformats.org/spreadsheetml/2006/main" count="271" uniqueCount="104">
  <si>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</si>
  <si>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</si>
  <si>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</si>
  <si>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</si>
  <si>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</si>
  <si>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</si>
  <si>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</si>
  <si>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</si>
  <si>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</si>
  <si>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</si>
  <si>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</si>
  <si>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</si>
  <si>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</si>
  <si>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</si>
  <si>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</si>
  <si>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</si>
  <si>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</si>
  <si>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</si>
  <si>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</si>
  <si>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</si>
  <si>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</si>
  <si>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</si>
  <si>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</si>
  <si>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</si>
  <si>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</si>
  <si>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</si>
  <si>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</si>
  <si>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</si>
  <si>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</si>
  <si>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</si>
  <si>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</si>
  <si>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</si>
  <si>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</si>
  <si>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</si>
  <si>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</si>
  <si>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</si>
  <si>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</si>
  <si>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</si>
  <si>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</si>
  <si>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</si>
  <si>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</si>
  <si>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</si>
  <si>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</si>
  <si>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</si>
  <si>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</si>
  <si>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</si>
  <si>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</si>
  <si>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</si>
  <si>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</si>
  <si>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</si>
  <si>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</si>
  <si>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Dodatna sredstva Grad</t>
  </si>
  <si>
    <t>VIŠAK/MANJAK IZ PRETHODNE GODINE</t>
  </si>
  <si>
    <t>Prihodi za posebne namjene   HZZO i CK</t>
  </si>
  <si>
    <t>2019.</t>
  </si>
  <si>
    <t>Prihodi za posebne namjene sufinanciranje</t>
  </si>
  <si>
    <t>Ukupno prihodi i primici za 2019.</t>
  </si>
  <si>
    <t xml:space="preserve">                                                                                  </t>
  </si>
  <si>
    <t>Prijedlog plana 
za 2019.</t>
  </si>
  <si>
    <t>Aktivnost :projekt pomoćnici</t>
  </si>
  <si>
    <t>PRIJEDLOG PLANA ZA 2019.</t>
  </si>
  <si>
    <t>Prihodi za posebne namjene   HZZ</t>
  </si>
  <si>
    <r>
      <t xml:space="preserve">PLAN PRIHODA I PRIMITAKA - </t>
    </r>
    <r>
      <rPr>
        <b/>
        <sz val="14"/>
        <color indexed="30"/>
        <rFont val="Arial"/>
        <family val="2"/>
      </rPr>
      <t>REBALANS</t>
    </r>
  </si>
  <si>
    <t>Višak iz 2018</t>
  </si>
  <si>
    <t>Naknade građanima i kućanstvima</t>
  </si>
  <si>
    <r>
      <t>PRIJEDLOG FINANCIJSKOG PLANA OŠ TONE PERUŠKA  ZA 2019. -</t>
    </r>
    <r>
      <rPr>
        <b/>
        <sz val="14"/>
        <color indexed="30"/>
        <rFont val="Arial"/>
        <family val="2"/>
      </rPr>
      <t xml:space="preserve"> REBALANS</t>
    </r>
  </si>
  <si>
    <t>Rebalans plana 
za 2019.</t>
  </si>
  <si>
    <r>
      <t xml:space="preserve">PLAN RASHODA I IZDATAKA - </t>
    </r>
    <r>
      <rPr>
        <b/>
        <sz val="14"/>
        <color indexed="30"/>
        <rFont val="Arial"/>
        <family val="2"/>
      </rPr>
      <t>REBALANS</t>
    </r>
  </si>
  <si>
    <t>VIŠAK IZ 2018 GODINE +15.380,64 KN</t>
  </si>
  <si>
    <t>Naknade građanima i kućanstvima u naravi - udžbenici *</t>
  </si>
  <si>
    <t>KLASA:400-02/19-01/01</t>
  </si>
  <si>
    <t>URBROJ:2168/01-55-50/19-03</t>
  </si>
  <si>
    <t>Opći prihodi i primici MZO</t>
  </si>
  <si>
    <t>Aktivnost :aministrativno, tehničko i stručno osoblje</t>
  </si>
  <si>
    <t>PRIJEDLOG PLANA ZA 2020.</t>
  </si>
  <si>
    <t>Prihodi za posebne namjene   HZZO</t>
  </si>
  <si>
    <t>Naknade troškova zaposlenima</t>
  </si>
  <si>
    <t>Ostali nespomenuti rashodi poslovanja</t>
  </si>
  <si>
    <t>MZO</t>
  </si>
  <si>
    <t>U Puli, 23.12.2019.</t>
  </si>
  <si>
    <t>Predsjednica Školskog odbora:</t>
  </si>
  <si>
    <t>Daniela Toffetti</t>
  </si>
  <si>
    <t>661 /Prihodi od pruženih usluga</t>
  </si>
  <si>
    <t>652 /Ostali nespo. prihodi-sufin.</t>
  </si>
  <si>
    <t>652 / Pr.ref.štete od osiguranja</t>
  </si>
  <si>
    <t>634 /Ost.pr.za pos.namjene HZZ</t>
  </si>
  <si>
    <t>652 /Ostali nespom. prihodi</t>
  </si>
  <si>
    <t>663 / Tekuće donacije od fiz.osoba</t>
  </si>
  <si>
    <t>663 / Tekuće donacije od trg.društava</t>
  </si>
  <si>
    <t>636 / Prihodi državni proračun</t>
  </si>
  <si>
    <t>671 / Pomoći pomoćnici EU</t>
  </si>
  <si>
    <t>671 / Prihodi grad Pula - shema voće</t>
  </si>
  <si>
    <t>663/ Kapitalne donacije od trg.društava</t>
  </si>
  <si>
    <t>636/prihodi državni proračun</t>
  </si>
  <si>
    <t>636 /prihodi žup.proračun</t>
  </si>
  <si>
    <t>671/prih.za fin. ras.poslovanja Grad Pula</t>
  </si>
  <si>
    <t>636/prih.za fin.ras.poslovanja soc.prog ostali gradovi</t>
  </si>
  <si>
    <t>636/prih.za fin.ras.poslovanja soc.prog ostale općine</t>
  </si>
  <si>
    <t>Rashodi za meterijal i energiju</t>
  </si>
  <si>
    <t>Rashodi za usluge</t>
  </si>
  <si>
    <t>Postrojenja i oprema</t>
  </si>
  <si>
    <t>Nematerijalna proizvedena imovina</t>
  </si>
  <si>
    <t>Knjige, umj.djela,ostale izložb.vrijed.</t>
  </si>
  <si>
    <t>Naknade troš.osobama izvan rad.odnosa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</si>
</sst>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30"/>
      <name val="Arial"/>
      <family val="2"/>
    </font>
    <font>
      <sz val="8"/>
      <color indexed="3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8"/>
      <color indexed="30"/>
      <name val="Arial"/>
      <family val="2"/>
    </font>
    <font>
      <sz val="8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8"/>
      <color rgb="FF0070C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Border="1" applyAlignment="1">
      <alignment vertical="center"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0" fontId="46" fillId="0" borderId="35" xfId="0" applyFont="1" applyBorder="1" applyAlignment="1">
      <alignment vertical="center" wrapText="1"/>
    </xf>
    <xf numFmtId="3" fontId="21" fillId="0" borderId="36" xfId="0" applyNumberFormat="1" applyFont="1" applyBorder="1" applyAlignment="1">
      <alignment horizontal="right"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37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62" fillId="28" borderId="17" xfId="0" applyNumberFormat="1" applyFont="1" applyFill="1" applyBorder="1" applyAlignment="1" applyProtection="1">
      <alignment/>
      <protection/>
    </xf>
    <xf numFmtId="3" fontId="49" fillId="28" borderId="17" xfId="0" applyNumberFormat="1" applyFont="1" applyFill="1" applyBorder="1" applyAlignment="1">
      <alignment vertical="center"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3" fontId="63" fillId="0" borderId="16" xfId="0" applyNumberFormat="1" applyFont="1" applyBorder="1" applyAlignment="1">
      <alignment horizontal="right"/>
    </xf>
    <xf numFmtId="3" fontId="63" fillId="0" borderId="17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center" vertical="center" wrapText="1"/>
    </xf>
    <xf numFmtId="3" fontId="64" fillId="0" borderId="32" xfId="0" applyNumberFormat="1" applyFont="1" applyFill="1" applyBorder="1" applyAlignment="1" applyProtection="1">
      <alignment/>
      <protection/>
    </xf>
    <xf numFmtId="3" fontId="65" fillId="0" borderId="17" xfId="0" applyNumberFormat="1" applyFont="1" applyFill="1" applyBorder="1" applyAlignment="1" applyProtection="1">
      <alignment horizontal="right" wrapText="1"/>
      <protection/>
    </xf>
    <xf numFmtId="3" fontId="37" fillId="0" borderId="17" xfId="0" applyNumberFormat="1" applyFont="1" applyBorder="1" applyAlignment="1">
      <alignment horizontal="right"/>
    </xf>
    <xf numFmtId="4" fontId="64" fillId="22" borderId="17" xfId="0" applyNumberFormat="1" applyFont="1" applyFill="1" applyBorder="1" applyAlignment="1" applyProtection="1">
      <alignment horizontal="center" vertical="center" wrapText="1"/>
      <protection/>
    </xf>
    <xf numFmtId="4" fontId="66" fillId="0" borderId="17" xfId="0" applyNumberFormat="1" applyFont="1" applyFill="1" applyBorder="1" applyAlignment="1" applyProtection="1">
      <alignment/>
      <protection/>
    </xf>
    <xf numFmtId="4" fontId="47" fillId="0" borderId="31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7" fillId="0" borderId="32" xfId="0" applyNumberFormat="1" applyFont="1" applyFill="1" applyBorder="1" applyAlignment="1" applyProtection="1">
      <alignment/>
      <protection/>
    </xf>
    <xf numFmtId="4" fontId="47" fillId="0" borderId="30" xfId="0" applyNumberFormat="1" applyFont="1" applyFill="1" applyBorder="1" applyAlignment="1" applyProtection="1">
      <alignment/>
      <protection/>
    </xf>
    <xf numFmtId="4" fontId="47" fillId="0" borderId="17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/>
      <protection/>
    </xf>
    <xf numFmtId="4" fontId="49" fillId="0" borderId="34" xfId="0" applyNumberFormat="1" applyFont="1" applyFill="1" applyBorder="1" applyAlignment="1" applyProtection="1">
      <alignment/>
      <protection/>
    </xf>
    <xf numFmtId="4" fontId="47" fillId="0" borderId="34" xfId="0" applyNumberFormat="1" applyFont="1" applyFill="1" applyBorder="1" applyAlignment="1" applyProtection="1">
      <alignment/>
      <protection/>
    </xf>
    <xf numFmtId="4" fontId="47" fillId="0" borderId="33" xfId="0" applyNumberFormat="1" applyFont="1" applyFill="1" applyBorder="1" applyAlignment="1" applyProtection="1">
      <alignment/>
      <protection/>
    </xf>
    <xf numFmtId="4" fontId="49" fillId="0" borderId="32" xfId="0" applyNumberFormat="1" applyFont="1" applyFill="1" applyBorder="1" applyAlignment="1" applyProtection="1">
      <alignment/>
      <protection/>
    </xf>
    <xf numFmtId="4" fontId="64" fillId="0" borderId="17" xfId="0" applyNumberFormat="1" applyFont="1" applyFill="1" applyBorder="1" applyAlignment="1" applyProtection="1">
      <alignment/>
      <protection/>
    </xf>
    <xf numFmtId="4" fontId="64" fillId="0" borderId="34" xfId="0" applyNumberFormat="1" applyFont="1" applyFill="1" applyBorder="1" applyAlignment="1" applyProtection="1">
      <alignment/>
      <protection/>
    </xf>
    <xf numFmtId="4" fontId="47" fillId="28" borderId="30" xfId="0" applyNumberFormat="1" applyFont="1" applyFill="1" applyBorder="1" applyAlignment="1" applyProtection="1">
      <alignment/>
      <protection/>
    </xf>
    <xf numFmtId="4" fontId="47" fillId="28" borderId="17" xfId="0" applyNumberFormat="1" applyFont="1" applyFill="1" applyBorder="1" applyAlignment="1" applyProtection="1">
      <alignment/>
      <protection/>
    </xf>
    <xf numFmtId="4" fontId="49" fillId="28" borderId="17" xfId="0" applyNumberFormat="1" applyFont="1" applyFill="1" applyBorder="1" applyAlignment="1" applyProtection="1">
      <alignment/>
      <protection/>
    </xf>
    <xf numFmtId="4" fontId="47" fillId="28" borderId="33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3" fillId="22" borderId="0" xfId="0" applyNumberFormat="1" applyFont="1" applyFill="1" applyBorder="1" applyAlignment="1" applyProtection="1">
      <alignment/>
      <protection/>
    </xf>
    <xf numFmtId="4" fontId="67" fillId="0" borderId="16" xfId="0" applyNumberFormat="1" applyFont="1" applyBorder="1" applyAlignment="1">
      <alignment horizontal="right"/>
    </xf>
    <xf numFmtId="3" fontId="68" fillId="0" borderId="17" xfId="0" applyNumberFormat="1" applyFont="1" applyBorder="1" applyAlignment="1">
      <alignment horizontal="right"/>
    </xf>
    <xf numFmtId="3" fontId="68" fillId="0" borderId="17" xfId="0" applyNumberFormat="1" applyFont="1" applyBorder="1" applyAlignment="1">
      <alignment horizontal="right" vertical="center" wrapText="1"/>
    </xf>
    <xf numFmtId="3" fontId="68" fillId="0" borderId="17" xfId="0" applyNumberFormat="1" applyFont="1" applyBorder="1" applyAlignment="1">
      <alignment horizontal="right" wrapText="1"/>
    </xf>
    <xf numFmtId="3" fontId="68" fillId="28" borderId="17" xfId="0" applyNumberFormat="1" applyFont="1" applyFill="1" applyBorder="1" applyAlignment="1">
      <alignment horizontal="right" wrapText="1"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9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6" fillId="28" borderId="42" xfId="0" applyNumberFormat="1" applyFont="1" applyFill="1" applyBorder="1" applyAlignment="1" applyProtection="1">
      <alignment horizontal="center" vertical="center" wrapText="1"/>
      <protection/>
    </xf>
    <xf numFmtId="3" fontId="70" fillId="28" borderId="17" xfId="0" applyNumberFormat="1" applyFont="1" applyFill="1" applyBorder="1" applyAlignment="1" applyProtection="1">
      <alignment/>
      <protection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7" fillId="28" borderId="34" xfId="0" applyNumberFormat="1" applyFont="1" applyFill="1" applyBorder="1" applyAlignment="1">
      <alignment vertical="center"/>
    </xf>
    <xf numFmtId="3" fontId="47" fillId="28" borderId="34" xfId="0" applyNumberFormat="1" applyFont="1" applyFill="1" applyBorder="1" applyAlignment="1" applyProtection="1">
      <alignment/>
      <protection/>
    </xf>
    <xf numFmtId="3" fontId="68" fillId="0" borderId="16" xfId="0" applyNumberFormat="1" applyFont="1" applyBorder="1" applyAlignment="1">
      <alignment horizontal="right" vertical="center" wrapText="1"/>
    </xf>
    <xf numFmtId="0" fontId="46" fillId="0" borderId="35" xfId="0" applyFont="1" applyBorder="1" applyAlignment="1">
      <alignment horizontal="center" vertical="center" wrapText="1"/>
    </xf>
    <xf numFmtId="0" fontId="47" fillId="28" borderId="17" xfId="0" applyNumberFormat="1" applyFont="1" applyFill="1" applyBorder="1" applyAlignment="1" applyProtection="1">
      <alignment wrapText="1"/>
      <protection/>
    </xf>
    <xf numFmtId="3" fontId="47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left"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0" fontId="47" fillId="28" borderId="17" xfId="0" applyNumberFormat="1" applyFont="1" applyFill="1" applyBorder="1" applyAlignment="1" applyProtection="1">
      <alignment horizontal="center"/>
      <protection/>
    </xf>
    <xf numFmtId="3" fontId="47" fillId="0" borderId="34" xfId="0" applyNumberFormat="1" applyFont="1" applyBorder="1" applyAlignment="1">
      <alignment/>
    </xf>
    <xf numFmtId="3" fontId="47" fillId="0" borderId="17" xfId="0" applyNumberFormat="1" applyFont="1" applyBorder="1" applyAlignment="1">
      <alignment vertical="center"/>
    </xf>
    <xf numFmtId="3" fontId="47" fillId="0" borderId="32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668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4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84" t="s">
        <v>65</v>
      </c>
      <c r="B1" s="184"/>
      <c r="C1" s="184"/>
      <c r="D1" s="184"/>
      <c r="E1" s="184"/>
      <c r="F1" s="184"/>
      <c r="G1" s="184"/>
    </row>
    <row r="2" spans="1:7" s="46" customFormat="1" ht="26.25" customHeight="1">
      <c r="A2" s="184" t="s">
        <v>33</v>
      </c>
      <c r="B2" s="184"/>
      <c r="C2" s="184"/>
      <c r="D2" s="184"/>
      <c r="E2" s="184"/>
      <c r="F2" s="184"/>
      <c r="G2" s="185"/>
    </row>
    <row r="3" spans="1:7" ht="25.5" customHeight="1">
      <c r="A3" s="184"/>
      <c r="B3" s="184"/>
      <c r="C3" s="184"/>
      <c r="D3" s="184"/>
      <c r="E3" s="184"/>
      <c r="F3" s="184"/>
      <c r="G3" s="184"/>
    </row>
    <row r="4" spans="1:5" ht="9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58</v>
      </c>
      <c r="G5" s="54" t="s">
        <v>66</v>
      </c>
      <c r="H5" s="55"/>
    </row>
    <row r="6" spans="1:8" ht="27.75" customHeight="1">
      <c r="A6" s="182" t="s">
        <v>34</v>
      </c>
      <c r="B6" s="181"/>
      <c r="C6" s="181"/>
      <c r="D6" s="181"/>
      <c r="E6" s="183"/>
      <c r="F6" s="92">
        <v>15109230</v>
      </c>
      <c r="G6" s="92">
        <v>6700480</v>
      </c>
      <c r="H6" s="151"/>
    </row>
    <row r="7" spans="1:7" ht="22.5" customHeight="1">
      <c r="A7" s="182" t="s">
        <v>0</v>
      </c>
      <c r="B7" s="181"/>
      <c r="C7" s="181"/>
      <c r="D7" s="181"/>
      <c r="E7" s="183"/>
      <c r="F7" s="92">
        <v>15109230</v>
      </c>
      <c r="G7" s="92">
        <v>6700480</v>
      </c>
    </row>
    <row r="8" spans="1:7" ht="22.5" customHeight="1">
      <c r="A8" s="186" t="s">
        <v>1</v>
      </c>
      <c r="B8" s="183"/>
      <c r="C8" s="183"/>
      <c r="D8" s="183"/>
      <c r="E8" s="183"/>
      <c r="F8" s="91">
        <v>0</v>
      </c>
      <c r="G8" s="91">
        <v>0</v>
      </c>
    </row>
    <row r="9" spans="1:7" ht="22.5" customHeight="1">
      <c r="A9" s="69" t="s">
        <v>35</v>
      </c>
      <c r="B9" s="56"/>
      <c r="C9" s="56"/>
      <c r="D9" s="56"/>
      <c r="E9" s="56"/>
      <c r="F9" s="92">
        <v>15109230</v>
      </c>
      <c r="G9" s="92">
        <v>6715861</v>
      </c>
    </row>
    <row r="10" spans="1:7" ht="22.5" customHeight="1">
      <c r="A10" s="180" t="s">
        <v>2</v>
      </c>
      <c r="B10" s="181"/>
      <c r="C10" s="181"/>
      <c r="D10" s="181"/>
      <c r="E10" s="187"/>
      <c r="F10" s="91">
        <v>6434930</v>
      </c>
      <c r="G10" s="91">
        <f>+G9-G11</f>
        <v>6288361</v>
      </c>
    </row>
    <row r="11" spans="1:7" ht="22.5" customHeight="1">
      <c r="A11" s="186" t="s">
        <v>3</v>
      </c>
      <c r="B11" s="183"/>
      <c r="C11" s="183"/>
      <c r="D11" s="183"/>
      <c r="E11" s="183"/>
      <c r="F11" s="91">
        <v>8674300</v>
      </c>
      <c r="G11" s="91">
        <f>347000+3500+5000-32000+4000+100000</f>
        <v>427500</v>
      </c>
    </row>
    <row r="12" spans="1:7" ht="22.5" customHeight="1">
      <c r="A12" s="180" t="s">
        <v>4</v>
      </c>
      <c r="B12" s="181"/>
      <c r="C12" s="181"/>
      <c r="D12" s="181"/>
      <c r="E12" s="181"/>
      <c r="F12" s="92">
        <v>0</v>
      </c>
      <c r="G12" s="153">
        <f>+G6-G9</f>
        <v>-15381</v>
      </c>
    </row>
    <row r="13" spans="1:7" ht="25.5" customHeight="1">
      <c r="A13" s="184"/>
      <c r="B13" s="188"/>
      <c r="C13" s="188"/>
      <c r="D13" s="188"/>
      <c r="E13" s="188"/>
      <c r="F13" s="189"/>
      <c r="G13" s="189"/>
    </row>
    <row r="14" spans="1:7" ht="27.75" customHeight="1">
      <c r="A14" s="49"/>
      <c r="B14" s="50"/>
      <c r="C14" s="50"/>
      <c r="D14" s="51"/>
      <c r="E14" s="52"/>
      <c r="F14" s="53" t="s">
        <v>58</v>
      </c>
      <c r="G14" s="54" t="s">
        <v>66</v>
      </c>
    </row>
    <row r="15" spans="1:7" ht="22.5" customHeight="1">
      <c r="A15" s="190" t="s">
        <v>52</v>
      </c>
      <c r="B15" s="191"/>
      <c r="C15" s="191"/>
      <c r="D15" s="191"/>
      <c r="E15" s="192"/>
      <c r="F15" s="149"/>
      <c r="G15" s="175">
        <v>15380.64</v>
      </c>
    </row>
    <row r="16" spans="1:7" s="41" customFormat="1" ht="25.5" customHeight="1">
      <c r="A16" s="193" t="s">
        <v>68</v>
      </c>
      <c r="B16" s="194"/>
      <c r="C16" s="194"/>
      <c r="D16" s="194"/>
      <c r="E16" s="194"/>
      <c r="F16" s="195"/>
      <c r="G16" s="195"/>
    </row>
    <row r="17" spans="1:7" s="41" customFormat="1" ht="27.75" customHeight="1">
      <c r="A17" s="49"/>
      <c r="B17" s="50"/>
      <c r="C17" s="50"/>
      <c r="D17" s="51"/>
      <c r="E17" s="52"/>
      <c r="F17" s="53" t="s">
        <v>58</v>
      </c>
      <c r="G17" s="54" t="s">
        <v>66</v>
      </c>
    </row>
    <row r="18" spans="1:7" s="41" customFormat="1" ht="22.5" customHeight="1">
      <c r="A18" s="182" t="s">
        <v>5</v>
      </c>
      <c r="B18" s="181"/>
      <c r="C18" s="181"/>
      <c r="D18" s="181"/>
      <c r="E18" s="181"/>
      <c r="F18" s="57"/>
      <c r="G18" s="57"/>
    </row>
    <row r="19" spans="1:7" s="41" customFormat="1" ht="22.5" customHeight="1">
      <c r="A19" s="182" t="s">
        <v>6</v>
      </c>
      <c r="B19" s="181"/>
      <c r="C19" s="181"/>
      <c r="D19" s="181"/>
      <c r="E19" s="181"/>
      <c r="F19" s="57"/>
      <c r="G19" s="57"/>
    </row>
    <row r="20" spans="1:7" s="41" customFormat="1" ht="22.5" customHeight="1">
      <c r="A20" s="180" t="s">
        <v>7</v>
      </c>
      <c r="B20" s="181"/>
      <c r="C20" s="181"/>
      <c r="D20" s="181"/>
      <c r="E20" s="181"/>
      <c r="F20" s="57"/>
      <c r="G20" s="57"/>
    </row>
    <row r="21" spans="1:7" s="41" customFormat="1" ht="15" customHeight="1">
      <c r="A21" s="59"/>
      <c r="B21" s="60"/>
      <c r="C21" s="58"/>
      <c r="D21" s="61"/>
      <c r="E21" s="60"/>
      <c r="F21" s="62"/>
      <c r="G21" s="62"/>
    </row>
    <row r="22" spans="1:7" s="41" customFormat="1" ht="22.5" customHeight="1">
      <c r="A22" s="180" t="s">
        <v>8</v>
      </c>
      <c r="B22" s="181"/>
      <c r="C22" s="181"/>
      <c r="D22" s="181"/>
      <c r="E22" s="181"/>
      <c r="F22" s="150"/>
      <c r="G22" s="154">
        <f>SUM(G12,G15,G20)</f>
        <v>-0.3600000000005821</v>
      </c>
    </row>
    <row r="23" spans="1:5" s="41" customFormat="1" ht="18" customHeight="1">
      <c r="A23" s="63"/>
      <c r="B23" s="48"/>
      <c r="C23" s="48"/>
      <c r="D23" s="48"/>
      <c r="E23" s="48"/>
    </row>
    <row r="24" spans="5:6" ht="12.75">
      <c r="E24" s="133"/>
      <c r="F24" s="42"/>
    </row>
    <row r="25" spans="5:7" ht="12.75">
      <c r="E25"/>
      <c r="G25" s="134"/>
    </row>
    <row r="26" ht="12.75">
      <c r="E26" s="133"/>
    </row>
    <row r="27" ht="12.75">
      <c r="E27"/>
    </row>
    <row r="28" ht="12.75">
      <c r="E28" s="133"/>
    </row>
    <row r="29" ht="12.75">
      <c r="E29"/>
    </row>
    <row r="30" ht="12.75">
      <c r="E30" s="42"/>
    </row>
    <row r="31" ht="12.75">
      <c r="E31"/>
    </row>
    <row r="32" ht="12.75">
      <c r="E32" s="134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zoomScalePageLayoutView="0" workbookViewId="0" topLeftCell="A4">
      <selection activeCell="A23" sqref="A23"/>
    </sheetView>
  </sheetViews>
  <sheetFormatPr defaultColWidth="11.421875" defaultRowHeight="12.75"/>
  <cols>
    <col min="1" max="1" width="16.281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9" width="17.57421875" style="1" customWidth="1"/>
    <col min="10" max="10" width="14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s="2" customFormat="1" ht="13.5" thickBot="1">
      <c r="A2" s="9"/>
      <c r="J2" s="10" t="s">
        <v>9</v>
      </c>
    </row>
    <row r="3" spans="1:10" s="2" customFormat="1" ht="24.75" thickBot="1">
      <c r="A3" s="81" t="s">
        <v>10</v>
      </c>
      <c r="B3" s="198" t="s">
        <v>54</v>
      </c>
      <c r="C3" s="199"/>
      <c r="D3" s="199"/>
      <c r="E3" s="199"/>
      <c r="F3" s="199"/>
      <c r="G3" s="199"/>
      <c r="H3" s="199"/>
      <c r="I3" s="199"/>
      <c r="J3" s="200"/>
    </row>
    <row r="4" spans="1:10" s="2" customFormat="1" ht="60.75" thickBot="1">
      <c r="A4" s="82" t="s">
        <v>11</v>
      </c>
      <c r="B4" s="78" t="s">
        <v>12</v>
      </c>
      <c r="C4" s="79" t="s">
        <v>13</v>
      </c>
      <c r="D4" s="79" t="s">
        <v>14</v>
      </c>
      <c r="E4" s="79" t="s">
        <v>15</v>
      </c>
      <c r="F4" s="79" t="s">
        <v>16</v>
      </c>
      <c r="G4" s="79" t="s">
        <v>17</v>
      </c>
      <c r="H4" s="212" t="s">
        <v>78</v>
      </c>
      <c r="I4" s="121" t="s">
        <v>51</v>
      </c>
      <c r="J4" s="80" t="s">
        <v>18</v>
      </c>
    </row>
    <row r="5" spans="1:10" s="2" customFormat="1" ht="28.5" customHeight="1">
      <c r="A5" s="77" t="s">
        <v>82</v>
      </c>
      <c r="B5" s="125"/>
      <c r="C5" s="177">
        <v>10000</v>
      </c>
      <c r="D5" s="126"/>
      <c r="E5" s="126"/>
      <c r="F5" s="126"/>
      <c r="G5" s="126"/>
      <c r="H5" s="127"/>
      <c r="I5" s="127"/>
      <c r="J5" s="128"/>
    </row>
    <row r="6" spans="1:10" s="2" customFormat="1" ht="28.5" customHeight="1">
      <c r="A6" s="77" t="s">
        <v>83</v>
      </c>
      <c r="B6" s="125"/>
      <c r="C6" s="176"/>
      <c r="D6" s="178">
        <v>450000</v>
      </c>
      <c r="E6" s="126"/>
      <c r="F6" s="126"/>
      <c r="G6" s="126"/>
      <c r="H6" s="127"/>
      <c r="I6" s="127"/>
      <c r="J6" s="128"/>
    </row>
    <row r="7" spans="1:10" s="2" customFormat="1" ht="24" customHeight="1">
      <c r="A7" s="77" t="s">
        <v>84</v>
      </c>
      <c r="B7" s="125"/>
      <c r="C7" s="176"/>
      <c r="D7" s="129"/>
      <c r="E7" s="126"/>
      <c r="F7" s="126"/>
      <c r="G7" s="177">
        <v>10000</v>
      </c>
      <c r="H7" s="211"/>
      <c r="I7" s="127"/>
      <c r="J7" s="128"/>
    </row>
    <row r="8" spans="1:10" s="2" customFormat="1" ht="19.5" customHeight="1">
      <c r="A8" s="77" t="s">
        <v>85</v>
      </c>
      <c r="B8" s="125"/>
      <c r="C8" s="176"/>
      <c r="D8" s="179">
        <v>15000</v>
      </c>
      <c r="E8" s="126"/>
      <c r="F8" s="126"/>
      <c r="G8" s="126"/>
      <c r="H8" s="127"/>
      <c r="I8" s="127"/>
      <c r="J8" s="128"/>
    </row>
    <row r="9" spans="1:10" s="2" customFormat="1" ht="22.5" customHeight="1">
      <c r="A9" s="77" t="s">
        <v>86</v>
      </c>
      <c r="B9" s="125"/>
      <c r="C9" s="176">
        <v>5000</v>
      </c>
      <c r="D9" s="129"/>
      <c r="E9" s="126"/>
      <c r="F9" s="126"/>
      <c r="G9" s="126"/>
      <c r="H9" s="127"/>
      <c r="I9" s="127"/>
      <c r="J9" s="128"/>
    </row>
    <row r="10" spans="1:10" s="2" customFormat="1" ht="22.5" customHeight="1">
      <c r="A10" s="77" t="s">
        <v>87</v>
      </c>
      <c r="B10" s="125"/>
      <c r="C10" s="71"/>
      <c r="D10" s="129"/>
      <c r="E10" s="126">
        <v>0</v>
      </c>
      <c r="F10" s="126"/>
      <c r="G10" s="126"/>
      <c r="H10" s="127"/>
      <c r="I10" s="127"/>
      <c r="J10" s="128"/>
    </row>
    <row r="11" spans="1:10" s="2" customFormat="1" ht="22.5" customHeight="1">
      <c r="A11" s="77" t="s">
        <v>88</v>
      </c>
      <c r="B11" s="125"/>
      <c r="C11" s="71"/>
      <c r="D11" s="129"/>
      <c r="E11" s="126"/>
      <c r="F11" s="177">
        <v>5500</v>
      </c>
      <c r="G11" s="126"/>
      <c r="H11" s="127"/>
      <c r="I11" s="127"/>
      <c r="J11" s="128"/>
    </row>
    <row r="12" spans="1:10" s="2" customFormat="1" ht="21" customHeight="1">
      <c r="A12" s="77" t="s">
        <v>89</v>
      </c>
      <c r="B12" s="130"/>
      <c r="C12" s="71"/>
      <c r="D12" s="71"/>
      <c r="E12" s="71"/>
      <c r="F12" s="176">
        <v>12000</v>
      </c>
      <c r="G12" s="71"/>
      <c r="H12" s="131"/>
      <c r="I12" s="131"/>
      <c r="J12" s="132"/>
    </row>
    <row r="13" spans="1:10" s="2" customFormat="1" ht="21" customHeight="1">
      <c r="A13" s="77" t="s">
        <v>92</v>
      </c>
      <c r="B13" s="130"/>
      <c r="C13" s="71"/>
      <c r="D13" s="71"/>
      <c r="E13" s="71"/>
      <c r="F13" s="176">
        <v>7500</v>
      </c>
      <c r="G13" s="71"/>
      <c r="H13" s="131"/>
      <c r="I13" s="131"/>
      <c r="J13" s="132"/>
    </row>
    <row r="14" spans="1:10" s="2" customFormat="1" ht="22.5" customHeight="1">
      <c r="A14" s="77" t="s">
        <v>93</v>
      </c>
      <c r="B14" s="130"/>
      <c r="C14" s="71"/>
      <c r="D14" s="71"/>
      <c r="E14" s="176">
        <f>381000+5000-110000-152000-4000-4200</f>
        <v>115800</v>
      </c>
      <c r="F14" s="71"/>
      <c r="G14" s="71"/>
      <c r="H14" s="131">
        <v>4775000</v>
      </c>
      <c r="I14" s="131">
        <v>120000</v>
      </c>
      <c r="J14" s="132"/>
    </row>
    <row r="15" spans="1:10" s="2" customFormat="1" ht="22.5" customHeight="1">
      <c r="A15" s="77" t="s">
        <v>93</v>
      </c>
      <c r="B15" s="130"/>
      <c r="C15" s="71"/>
      <c r="D15" s="71"/>
      <c r="E15" s="176">
        <f>110000+152000+4000+4200</f>
        <v>270200</v>
      </c>
      <c r="F15" s="71"/>
      <c r="G15" s="71"/>
      <c r="H15" s="131"/>
      <c r="I15" s="131"/>
      <c r="J15" s="132"/>
    </row>
    <row r="16" spans="1:10" s="2" customFormat="1" ht="22.5" customHeight="1">
      <c r="A16" s="77" t="s">
        <v>90</v>
      </c>
      <c r="B16" s="130"/>
      <c r="C16" s="71"/>
      <c r="D16" s="71"/>
      <c r="E16" s="71">
        <v>50030</v>
      </c>
      <c r="F16" s="71"/>
      <c r="G16" s="71"/>
      <c r="H16" s="131"/>
      <c r="I16" s="131"/>
      <c r="J16" s="132"/>
    </row>
    <row r="17" spans="1:10" s="2" customFormat="1" ht="26.25" customHeight="1">
      <c r="A17" s="77" t="s">
        <v>91</v>
      </c>
      <c r="B17" s="130"/>
      <c r="C17" s="71"/>
      <c r="D17" s="71"/>
      <c r="E17" s="71">
        <v>26000</v>
      </c>
      <c r="F17" s="71"/>
      <c r="G17" s="71"/>
      <c r="H17" s="131"/>
      <c r="I17" s="131"/>
      <c r="J17" s="132"/>
    </row>
    <row r="18" spans="1:10" s="2" customFormat="1" ht="12.75">
      <c r="A18" s="77" t="s">
        <v>94</v>
      </c>
      <c r="B18" s="130"/>
      <c r="C18" s="71"/>
      <c r="D18" s="71"/>
      <c r="E18" s="176">
        <v>20000</v>
      </c>
      <c r="F18" s="71"/>
      <c r="G18" s="71"/>
      <c r="H18" s="131"/>
      <c r="I18" s="131"/>
      <c r="J18" s="132"/>
    </row>
    <row r="19" spans="1:10" s="2" customFormat="1" ht="19.5">
      <c r="A19" s="77" t="s">
        <v>95</v>
      </c>
      <c r="B19" s="130">
        <f>282130</f>
        <v>282130</v>
      </c>
      <c r="C19" s="71"/>
      <c r="D19" s="71"/>
      <c r="E19" s="71">
        <v>486320</v>
      </c>
      <c r="F19" s="71"/>
      <c r="G19" s="71"/>
      <c r="H19" s="131"/>
      <c r="I19" s="131"/>
      <c r="J19" s="132"/>
    </row>
    <row r="20" spans="1:10" s="2" customFormat="1" ht="19.5">
      <c r="A20" s="77" t="s">
        <v>95</v>
      </c>
      <c r="B20" s="130">
        <v>3500</v>
      </c>
      <c r="C20" s="71"/>
      <c r="D20" s="71"/>
      <c r="E20" s="71"/>
      <c r="F20" s="71"/>
      <c r="G20" s="71"/>
      <c r="H20" s="131"/>
      <c r="I20" s="131"/>
      <c r="J20" s="132"/>
    </row>
    <row r="21" spans="1:10" s="2" customFormat="1" ht="29.25">
      <c r="A21" s="77" t="s">
        <v>96</v>
      </c>
      <c r="B21" s="130"/>
      <c r="C21" s="71"/>
      <c r="D21" s="71"/>
      <c r="E21" s="176">
        <v>1500</v>
      </c>
      <c r="F21" s="71"/>
      <c r="G21" s="71"/>
      <c r="H21" s="131"/>
      <c r="I21" s="131"/>
      <c r="J21" s="132"/>
    </row>
    <row r="22" spans="1:10" s="2" customFormat="1" ht="29.25">
      <c r="A22" s="77" t="s">
        <v>97</v>
      </c>
      <c r="B22" s="130"/>
      <c r="C22" s="71"/>
      <c r="D22" s="71"/>
      <c r="E22" s="176">
        <v>35000</v>
      </c>
      <c r="F22" s="71"/>
      <c r="G22" s="71"/>
      <c r="H22" s="131"/>
      <c r="I22" s="131"/>
      <c r="J22" s="132"/>
    </row>
    <row r="23" spans="1:10" s="2" customFormat="1" ht="9" customHeight="1" thickBot="1">
      <c r="A23" s="70"/>
      <c r="B23" s="72"/>
      <c r="C23" s="73"/>
      <c r="D23" s="73"/>
      <c r="E23" s="73"/>
      <c r="F23" s="73"/>
      <c r="G23" s="73"/>
      <c r="H23" s="122"/>
      <c r="I23" s="122"/>
      <c r="J23" s="74"/>
    </row>
    <row r="24" spans="1:10" s="2" customFormat="1" ht="24" customHeight="1" thickBot="1">
      <c r="A24" s="83" t="s">
        <v>19</v>
      </c>
      <c r="B24" s="75">
        <f aca="true" t="shared" si="0" ref="B24:J24">SUM(B5:B23)</f>
        <v>285630</v>
      </c>
      <c r="C24" s="75">
        <f t="shared" si="0"/>
        <v>15000</v>
      </c>
      <c r="D24" s="75">
        <f t="shared" si="0"/>
        <v>465000</v>
      </c>
      <c r="E24" s="75">
        <f t="shared" si="0"/>
        <v>1004850</v>
      </c>
      <c r="F24" s="75">
        <f t="shared" si="0"/>
        <v>25000</v>
      </c>
      <c r="G24" s="75">
        <f t="shared" si="0"/>
        <v>10000</v>
      </c>
      <c r="H24" s="75">
        <f t="shared" si="0"/>
        <v>4775000</v>
      </c>
      <c r="I24" s="75">
        <f t="shared" si="0"/>
        <v>120000</v>
      </c>
      <c r="J24" s="76">
        <f t="shared" si="0"/>
        <v>0</v>
      </c>
    </row>
    <row r="25" spans="1:10" s="2" customFormat="1" ht="22.5" customHeight="1" thickBot="1">
      <c r="A25" s="83" t="s">
        <v>56</v>
      </c>
      <c r="B25" s="201">
        <f>B24+C24+D24+E24+F24+G24+J24+I24+H24</f>
        <v>6700480</v>
      </c>
      <c r="C25" s="202"/>
      <c r="D25" s="202"/>
      <c r="E25" s="202"/>
      <c r="F25" s="202"/>
      <c r="G25" s="202"/>
      <c r="H25" s="202"/>
      <c r="I25" s="202"/>
      <c r="J25" s="203"/>
    </row>
    <row r="26" spans="1:10" ht="12.75">
      <c r="A26" s="6"/>
      <c r="B26" s="6"/>
      <c r="C26" s="6"/>
      <c r="D26" s="7"/>
      <c r="E26" s="11"/>
      <c r="J26" s="10"/>
    </row>
    <row r="27" spans="2:5" ht="13.5" customHeight="1">
      <c r="B27" s="15"/>
      <c r="C27" s="15"/>
      <c r="D27" s="27"/>
      <c r="E27" s="24"/>
    </row>
    <row r="28" spans="2:6" ht="13.5" customHeight="1">
      <c r="B28" s="15"/>
      <c r="C28" s="15"/>
      <c r="D28" s="27"/>
      <c r="E28" s="16"/>
      <c r="F28" s="173"/>
    </row>
    <row r="29" spans="2:6" ht="13.5" customHeight="1">
      <c r="B29" s="15"/>
      <c r="C29" s="15"/>
      <c r="D29" s="20"/>
      <c r="E29" s="21"/>
      <c r="F29" s="36"/>
    </row>
    <row r="30" spans="4:5" ht="12.75">
      <c r="D30" s="13"/>
      <c r="E30" s="14"/>
    </row>
    <row r="31" spans="2:5" ht="12.75">
      <c r="B31" s="15"/>
      <c r="D31" s="13"/>
      <c r="E31" s="24"/>
    </row>
    <row r="32" spans="3:5" ht="12.75">
      <c r="C32" s="15"/>
      <c r="D32" s="13"/>
      <c r="E32" s="16"/>
    </row>
    <row r="33" spans="3:5" ht="12.75">
      <c r="C33" s="15"/>
      <c r="D33" s="20"/>
      <c r="E33" s="18"/>
    </row>
    <row r="34" spans="4:5" ht="12.75">
      <c r="D34" s="13"/>
      <c r="E34" s="14"/>
    </row>
    <row r="35" spans="4:5" ht="12.75">
      <c r="D35" s="13"/>
      <c r="E35" s="14"/>
    </row>
    <row r="36" spans="4:5" ht="12.75">
      <c r="D36" s="28"/>
      <c r="E36" s="29"/>
    </row>
    <row r="37" spans="4:5" ht="12.75">
      <c r="D37" s="13"/>
      <c r="E37" s="14"/>
    </row>
    <row r="38" spans="4:5" ht="12.75">
      <c r="D38" s="13"/>
      <c r="E38" s="14"/>
    </row>
    <row r="39" spans="4:5" ht="12.75">
      <c r="D39" s="13"/>
      <c r="E39" s="14"/>
    </row>
    <row r="40" spans="3:5" ht="12.75">
      <c r="C40" s="15"/>
      <c r="D40" s="13"/>
      <c r="E40" s="16"/>
    </row>
    <row r="41" spans="4:5" ht="12.75">
      <c r="D41" s="19"/>
      <c r="E41" s="18"/>
    </row>
    <row r="42" spans="4:5" ht="12.75">
      <c r="D42" s="19"/>
      <c r="E42" s="29"/>
    </row>
    <row r="43" spans="3:5" ht="12.75">
      <c r="C43" s="15"/>
      <c r="D43" s="19"/>
      <c r="E43" s="35"/>
    </row>
    <row r="44" spans="3:5" ht="12.75">
      <c r="C44" s="15"/>
      <c r="D44" s="20"/>
      <c r="E44" s="21"/>
    </row>
    <row r="45" spans="4:5" ht="12.75">
      <c r="D45" s="13"/>
      <c r="E45" s="14"/>
    </row>
    <row r="46" spans="4:5" ht="12.75">
      <c r="D46" s="33"/>
      <c r="E46" s="36"/>
    </row>
    <row r="47" spans="4:5" ht="11.25" customHeight="1">
      <c r="D47" s="28"/>
      <c r="E47" s="29"/>
    </row>
    <row r="48" spans="2:5" ht="24" customHeight="1">
      <c r="B48" s="15"/>
      <c r="D48" s="28"/>
      <c r="E48" s="37"/>
    </row>
    <row r="49" spans="3:5" ht="15" customHeight="1">
      <c r="C49" s="15"/>
      <c r="D49" s="28"/>
      <c r="E49" s="37"/>
    </row>
    <row r="50" spans="4:5" ht="11.25" customHeight="1">
      <c r="D50" s="33"/>
      <c r="E50" s="34"/>
    </row>
    <row r="51" spans="4:5" ht="12.75">
      <c r="D51" s="28"/>
      <c r="E51" s="29"/>
    </row>
    <row r="52" spans="2:5" ht="13.5" customHeight="1">
      <c r="B52" s="15"/>
      <c r="D52" s="28"/>
      <c r="E52" s="38"/>
    </row>
    <row r="53" spans="3:5" ht="12.75" customHeight="1">
      <c r="C53" s="15"/>
      <c r="D53" s="28"/>
      <c r="E53" s="16"/>
    </row>
    <row r="54" spans="3:5" ht="12.75" customHeight="1">
      <c r="C54" s="15"/>
      <c r="D54" s="20"/>
      <c r="E54" s="21"/>
    </row>
    <row r="55" spans="4:5" ht="12.75">
      <c r="D55" s="13"/>
      <c r="E55" s="14"/>
    </row>
    <row r="56" spans="3:5" ht="12.75">
      <c r="C56" s="15"/>
      <c r="D56" s="13"/>
      <c r="E56" s="35"/>
    </row>
    <row r="57" spans="4:5" ht="12.75">
      <c r="D57" s="33"/>
      <c r="E57" s="34"/>
    </row>
    <row r="58" spans="4:5" ht="12.75">
      <c r="D58" s="28"/>
      <c r="E58" s="29"/>
    </row>
    <row r="59" spans="4:5" ht="12.75">
      <c r="D59" s="13"/>
      <c r="E59" s="14"/>
    </row>
    <row r="60" spans="1:5" ht="19.5" customHeight="1">
      <c r="A60" s="39"/>
      <c r="B60" s="6"/>
      <c r="C60" s="6"/>
      <c r="D60" s="6"/>
      <c r="E60" s="24"/>
    </row>
    <row r="61" spans="1:5" ht="15" customHeight="1">
      <c r="A61" s="15"/>
      <c r="D61" s="26"/>
      <c r="E61" s="24"/>
    </row>
    <row r="62" spans="1:5" ht="12.75">
      <c r="A62" s="15"/>
      <c r="B62" s="15"/>
      <c r="D62" s="26"/>
      <c r="E62" s="16"/>
    </row>
    <row r="63" spans="3:5" ht="12.75">
      <c r="C63" s="15"/>
      <c r="D63" s="13"/>
      <c r="E63" s="24"/>
    </row>
    <row r="64" spans="4:5" ht="12.75">
      <c r="D64" s="17"/>
      <c r="E64" s="18"/>
    </row>
    <row r="65" spans="2:5" ht="12.75">
      <c r="B65" s="15"/>
      <c r="D65" s="13"/>
      <c r="E65" s="16"/>
    </row>
    <row r="66" spans="3:5" ht="12.75">
      <c r="C66" s="15"/>
      <c r="D66" s="13"/>
      <c r="E66" s="16"/>
    </row>
    <row r="67" spans="4:5" ht="12.75">
      <c r="D67" s="20"/>
      <c r="E67" s="21"/>
    </row>
    <row r="68" spans="3:5" ht="22.5" customHeight="1">
      <c r="C68" s="15"/>
      <c r="D68" s="13"/>
      <c r="E68" s="22"/>
    </row>
    <row r="69" spans="4:5" ht="12.75">
      <c r="D69" s="13"/>
      <c r="E69" s="21"/>
    </row>
    <row r="70" spans="2:5" ht="12.75">
      <c r="B70" s="15"/>
      <c r="D70" s="19"/>
      <c r="E70" s="24"/>
    </row>
    <row r="71" spans="3:5" ht="12.75">
      <c r="C71" s="15"/>
      <c r="D71" s="19"/>
      <c r="E71" s="25"/>
    </row>
    <row r="72" spans="4:5" ht="12.75">
      <c r="D72" s="20"/>
      <c r="E72" s="18"/>
    </row>
    <row r="73" spans="1:5" ht="13.5" customHeight="1">
      <c r="A73" s="15"/>
      <c r="D73" s="26"/>
      <c r="E73" s="24"/>
    </row>
    <row r="74" spans="2:5" ht="13.5" customHeight="1">
      <c r="B74" s="15"/>
      <c r="D74" s="13"/>
      <c r="E74" s="24"/>
    </row>
    <row r="75" spans="3:5" ht="13.5" customHeight="1">
      <c r="C75" s="15"/>
      <c r="D75" s="13"/>
      <c r="E75" s="16"/>
    </row>
    <row r="76" spans="3:5" ht="12.75">
      <c r="C76" s="15"/>
      <c r="D76" s="20"/>
      <c r="E76" s="18"/>
    </row>
    <row r="77" spans="3:5" ht="12.75">
      <c r="C77" s="15"/>
      <c r="D77" s="13"/>
      <c r="E77" s="16"/>
    </row>
    <row r="78" spans="4:5" ht="12.75">
      <c r="D78" s="33"/>
      <c r="E78" s="34"/>
    </row>
    <row r="79" spans="3:5" ht="12.75">
      <c r="C79" s="15"/>
      <c r="D79" s="19"/>
      <c r="E79" s="35"/>
    </row>
    <row r="80" spans="3:5" ht="12.75">
      <c r="C80" s="15"/>
      <c r="D80" s="20"/>
      <c r="E80" s="21"/>
    </row>
    <row r="81" spans="4:5" ht="12.75">
      <c r="D81" s="33"/>
      <c r="E81" s="40"/>
    </row>
    <row r="82" spans="2:5" ht="12.75">
      <c r="B82" s="15"/>
      <c r="D82" s="28"/>
      <c r="E82" s="38"/>
    </row>
    <row r="83" spans="3:5" ht="12.75">
      <c r="C83" s="15"/>
      <c r="D83" s="28"/>
      <c r="E83" s="16"/>
    </row>
    <row r="84" spans="3:5" ht="12.75">
      <c r="C84" s="15"/>
      <c r="D84" s="20"/>
      <c r="E84" s="21"/>
    </row>
    <row r="85" spans="3:5" ht="12.75">
      <c r="C85" s="15"/>
      <c r="D85" s="20"/>
      <c r="E85" s="21"/>
    </row>
    <row r="86" spans="4:5" ht="12.75">
      <c r="D86" s="13"/>
      <c r="E86" s="14"/>
    </row>
    <row r="87" spans="1:5" s="41" customFormat="1" ht="18" customHeight="1">
      <c r="A87" s="196"/>
      <c r="B87" s="197"/>
      <c r="C87" s="197"/>
      <c r="D87" s="197"/>
      <c r="E87" s="197"/>
    </row>
    <row r="88" spans="1:5" ht="28.5" customHeight="1">
      <c r="A88" s="30"/>
      <c r="B88" s="30"/>
      <c r="C88" s="30"/>
      <c r="D88" s="31"/>
      <c r="E88" s="32"/>
    </row>
    <row r="90" spans="1:5" ht="15.75">
      <c r="A90" s="43"/>
      <c r="B90" s="15"/>
      <c r="C90" s="15"/>
      <c r="D90" s="44"/>
      <c r="E90" s="5"/>
    </row>
    <row r="91" spans="1:5" ht="12.75">
      <c r="A91" s="15"/>
      <c r="B91" s="15"/>
      <c r="C91" s="15"/>
      <c r="D91" s="44"/>
      <c r="E91" s="5"/>
    </row>
    <row r="92" spans="1:5" ht="17.25" customHeight="1">
      <c r="A92" s="15"/>
      <c r="B92" s="15"/>
      <c r="C92" s="15"/>
      <c r="D92" s="44"/>
      <c r="E92" s="5"/>
    </row>
    <row r="93" spans="1:5" ht="13.5" customHeight="1">
      <c r="A93" s="15"/>
      <c r="B93" s="15"/>
      <c r="C93" s="15"/>
      <c r="D93" s="44"/>
      <c r="E93" s="5"/>
    </row>
    <row r="94" spans="1:5" ht="12.75">
      <c r="A94" s="15"/>
      <c r="B94" s="15"/>
      <c r="C94" s="15"/>
      <c r="D94" s="44"/>
      <c r="E94" s="5"/>
    </row>
    <row r="95" spans="1:3" ht="12.75">
      <c r="A95" s="15"/>
      <c r="B95" s="15"/>
      <c r="C95" s="15"/>
    </row>
    <row r="96" spans="1:5" ht="12.75">
      <c r="A96" s="15"/>
      <c r="B96" s="15"/>
      <c r="C96" s="15"/>
      <c r="D96" s="44"/>
      <c r="E96" s="5"/>
    </row>
    <row r="97" spans="1:5" ht="12.75">
      <c r="A97" s="15"/>
      <c r="B97" s="15"/>
      <c r="C97" s="15"/>
      <c r="D97" s="44"/>
      <c r="E97" s="45"/>
    </row>
    <row r="98" spans="1:5" ht="12.75">
      <c r="A98" s="15"/>
      <c r="B98" s="15"/>
      <c r="C98" s="15"/>
      <c r="D98" s="44"/>
      <c r="E98" s="5"/>
    </row>
    <row r="99" spans="1:5" ht="22.5" customHeight="1">
      <c r="A99" s="15"/>
      <c r="B99" s="15"/>
      <c r="C99" s="15"/>
      <c r="D99" s="44"/>
      <c r="E99" s="22"/>
    </row>
    <row r="100" spans="4:5" ht="22.5" customHeight="1">
      <c r="D100" s="20"/>
      <c r="E100" s="23"/>
    </row>
  </sheetData>
  <sheetProtection/>
  <mergeCells count="4">
    <mergeCell ref="A87:E87"/>
    <mergeCell ref="B3:J3"/>
    <mergeCell ref="A1:J1"/>
    <mergeCell ref="B25:J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25" max="11" man="1"/>
    <brk id="8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4"/>
  <sheetViews>
    <sheetView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8.28125" style="66" customWidth="1"/>
    <col min="2" max="2" width="28.28125" style="67" customWidth="1"/>
    <col min="3" max="3" width="9.8515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8.28125" style="3" customWidth="1"/>
    <col min="17" max="17" width="10.140625" style="3" customWidth="1"/>
    <col min="18" max="18" width="10.7109375" style="174" customWidth="1"/>
    <col min="19" max="19" width="11.421875" style="1" customWidth="1"/>
    <col min="20" max="20" width="14.421875" style="1" bestFit="1" customWidth="1"/>
    <col min="21" max="16384" width="11.421875" style="1" customWidth="1"/>
  </cols>
  <sheetData>
    <row r="1" spans="1:18" ht="18">
      <c r="A1" s="204" t="s">
        <v>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s="5" customFormat="1" ht="78.75">
      <c r="A2" s="4" t="s">
        <v>20</v>
      </c>
      <c r="B2" s="68" t="s">
        <v>21</v>
      </c>
      <c r="C2" s="68" t="s">
        <v>60</v>
      </c>
      <c r="D2" s="68" t="s">
        <v>48</v>
      </c>
      <c r="E2" s="68" t="s">
        <v>49</v>
      </c>
      <c r="F2" s="68" t="s">
        <v>13</v>
      </c>
      <c r="G2" s="68" t="s">
        <v>61</v>
      </c>
      <c r="H2" s="68" t="s">
        <v>55</v>
      </c>
      <c r="I2" s="68" t="s">
        <v>43</v>
      </c>
      <c r="J2" s="68" t="s">
        <v>44</v>
      </c>
      <c r="K2" s="68" t="s">
        <v>45</v>
      </c>
      <c r="L2" s="68" t="s">
        <v>46</v>
      </c>
      <c r="M2" s="68" t="s">
        <v>22</v>
      </c>
      <c r="N2" s="68" t="s">
        <v>17</v>
      </c>
      <c r="O2" s="68" t="s">
        <v>50</v>
      </c>
      <c r="P2" s="68" t="s">
        <v>51</v>
      </c>
      <c r="Q2" s="68" t="s">
        <v>72</v>
      </c>
      <c r="R2" s="155" t="s">
        <v>63</v>
      </c>
    </row>
    <row r="3" spans="1:18" ht="12.75">
      <c r="A3" s="88"/>
      <c r="B3" s="89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56"/>
    </row>
    <row r="4" spans="1:18" s="5" customFormat="1" ht="13.5" thickBot="1">
      <c r="A4" s="96"/>
      <c r="B4" s="120" t="s">
        <v>38</v>
      </c>
      <c r="C4" s="157">
        <f>+C23+C42+C66+C76+C96+C86</f>
        <v>6715860.640000001</v>
      </c>
      <c r="D4" s="97">
        <f>+D23+D42+D66+D76+D96</f>
        <v>214320</v>
      </c>
      <c r="E4" s="97">
        <f>+E23+E42+E66+E76+E96</f>
        <v>272000</v>
      </c>
      <c r="F4" s="97">
        <f>+F23+F42+F66+F76+F96</f>
        <v>15000</v>
      </c>
      <c r="G4" s="97">
        <f>+G23+G42+G66+G76+G96</f>
        <v>15000</v>
      </c>
      <c r="H4" s="97">
        <f>+H23+H42+H66+H76+H96</f>
        <v>450000</v>
      </c>
      <c r="I4" s="97">
        <f>+I23+I42+I66+I76+I96</f>
        <v>462030</v>
      </c>
      <c r="J4" s="97">
        <f>+J23+J42+J66+J76+J96</f>
        <v>20000</v>
      </c>
      <c r="K4" s="97">
        <f>+K23+K42+K66+K76+K96</f>
        <v>35000</v>
      </c>
      <c r="L4" s="97">
        <f>+L23+L42+L66+L76+L96</f>
        <v>1500</v>
      </c>
      <c r="M4" s="97">
        <f>+M23+M42+M66+M76+M96</f>
        <v>25000</v>
      </c>
      <c r="N4" s="97">
        <f>+N23+N42+N66+N76+N96</f>
        <v>10000</v>
      </c>
      <c r="O4" s="97">
        <f>+O23+O42+O66+O76+O96</f>
        <v>285630</v>
      </c>
      <c r="P4" s="97">
        <f>+P23+P42+P66+P76+P96</f>
        <v>120000</v>
      </c>
      <c r="Q4" s="97">
        <f>+Q23+Q42+Q66+Q76+Q96+Q86</f>
        <v>4775000</v>
      </c>
      <c r="R4" s="157">
        <f>+R23+R42+R66+R76+R96</f>
        <v>15380.64</v>
      </c>
    </row>
    <row r="5" spans="1:18" ht="13.5" thickTop="1">
      <c r="A5" s="93"/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58"/>
    </row>
    <row r="6" spans="1:18" s="5" customFormat="1" ht="13.5" thickBot="1">
      <c r="A6" s="98"/>
      <c r="B6" s="99" t="s">
        <v>37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59"/>
    </row>
    <row r="7" spans="1:18" s="5" customFormat="1" ht="80.25" thickBot="1" thickTop="1">
      <c r="A7" s="103" t="s">
        <v>36</v>
      </c>
      <c r="B7" s="104" t="s">
        <v>39</v>
      </c>
      <c r="C7" s="68" t="s">
        <v>60</v>
      </c>
      <c r="D7" s="68" t="s">
        <v>48</v>
      </c>
      <c r="E7" s="68" t="s">
        <v>49</v>
      </c>
      <c r="F7" s="68" t="s">
        <v>13</v>
      </c>
      <c r="G7" s="68" t="s">
        <v>53</v>
      </c>
      <c r="H7" s="68" t="s">
        <v>14</v>
      </c>
      <c r="I7" s="68" t="s">
        <v>43</v>
      </c>
      <c r="J7" s="68" t="s">
        <v>44</v>
      </c>
      <c r="K7" s="68" t="s">
        <v>45</v>
      </c>
      <c r="L7" s="68" t="s">
        <v>46</v>
      </c>
      <c r="M7" s="68" t="s">
        <v>22</v>
      </c>
      <c r="N7" s="68" t="s">
        <v>17</v>
      </c>
      <c r="O7" s="68" t="s">
        <v>50</v>
      </c>
      <c r="P7" s="68" t="s">
        <v>51</v>
      </c>
      <c r="Q7" s="68" t="s">
        <v>72</v>
      </c>
      <c r="R7" s="155" t="s">
        <v>63</v>
      </c>
    </row>
    <row r="8" spans="1:20" s="5" customFormat="1" ht="13.5" thickTop="1">
      <c r="A8" s="93">
        <v>3</v>
      </c>
      <c r="B8" s="101" t="s">
        <v>23</v>
      </c>
      <c r="C8" s="102">
        <f aca="true" t="shared" si="0" ref="C8:C20">SUM(D8:O8)</f>
        <v>486320</v>
      </c>
      <c r="D8" s="102">
        <f>+D9+D13+D18</f>
        <v>214320</v>
      </c>
      <c r="E8" s="102">
        <f>+E9+E13+E18</f>
        <v>272000</v>
      </c>
      <c r="F8" s="102">
        <f>+F9+F13+F18</f>
        <v>0</v>
      </c>
      <c r="G8" s="102">
        <f>+G9+G13+G18</f>
        <v>0</v>
      </c>
      <c r="H8" s="102">
        <f>+H9+H13+H18</f>
        <v>0</v>
      </c>
      <c r="I8" s="102">
        <f>+I9+I13+I18</f>
        <v>0</v>
      </c>
      <c r="J8" s="102">
        <f>+J9+J13+J18</f>
        <v>0</v>
      </c>
      <c r="K8" s="102">
        <f>+K9+K13+K18</f>
        <v>0</v>
      </c>
      <c r="L8" s="102">
        <f>+L9+L13+L18</f>
        <v>0</v>
      </c>
      <c r="M8" s="102">
        <f>+M9+M13+M18</f>
        <v>0</v>
      </c>
      <c r="N8" s="102">
        <f>+N9+N13+N18</f>
        <v>0</v>
      </c>
      <c r="O8" s="102">
        <f>+O9+O13+O18</f>
        <v>0</v>
      </c>
      <c r="P8" s="102">
        <f>+P9+P13+P18</f>
        <v>20000</v>
      </c>
      <c r="Q8" s="102">
        <f>+Q9+Q13+Q18</f>
        <v>0</v>
      </c>
      <c r="R8" s="160">
        <v>0</v>
      </c>
      <c r="T8" s="38"/>
    </row>
    <row r="9" spans="1:18" s="5" customFormat="1" ht="12.75">
      <c r="A9" s="88">
        <v>31</v>
      </c>
      <c r="B9" s="90" t="s">
        <v>24</v>
      </c>
      <c r="C9" s="85">
        <f t="shared" si="0"/>
        <v>0</v>
      </c>
      <c r="D9" s="85">
        <f>SUM(D10:D12)</f>
        <v>0</v>
      </c>
      <c r="E9" s="85"/>
      <c r="F9" s="85">
        <f aca="true" t="shared" si="1" ref="F9:O9">SUM(F10:F12)</f>
        <v>0</v>
      </c>
      <c r="G9" s="85">
        <f t="shared" si="1"/>
        <v>0</v>
      </c>
      <c r="H9" s="85">
        <f t="shared" si="1"/>
        <v>0</v>
      </c>
      <c r="I9" s="85">
        <f t="shared" si="1"/>
        <v>0</v>
      </c>
      <c r="J9" s="85">
        <f t="shared" si="1"/>
        <v>0</v>
      </c>
      <c r="K9" s="85">
        <f t="shared" si="1"/>
        <v>0</v>
      </c>
      <c r="L9" s="85">
        <f t="shared" si="1"/>
        <v>0</v>
      </c>
      <c r="M9" s="85">
        <f t="shared" si="1"/>
        <v>0</v>
      </c>
      <c r="N9" s="85">
        <f t="shared" si="1"/>
        <v>0</v>
      </c>
      <c r="O9" s="85">
        <f t="shared" si="1"/>
        <v>0</v>
      </c>
      <c r="P9" s="85">
        <f>SUM(P10:P12)</f>
        <v>0</v>
      </c>
      <c r="Q9" s="85">
        <f>SUM(Q10:Q12)</f>
        <v>0</v>
      </c>
      <c r="R9" s="161"/>
    </row>
    <row r="10" spans="1:18" ht="12.75">
      <c r="A10" s="88">
        <v>311</v>
      </c>
      <c r="B10" s="90" t="s">
        <v>25</v>
      </c>
      <c r="C10" s="84">
        <f t="shared" si="0"/>
        <v>0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62"/>
    </row>
    <row r="11" spans="1:18" ht="12.75">
      <c r="A11" s="88">
        <v>312</v>
      </c>
      <c r="B11" s="90" t="s">
        <v>26</v>
      </c>
      <c r="C11" s="84">
        <f t="shared" si="0"/>
        <v>0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162"/>
    </row>
    <row r="12" spans="1:18" ht="12.75">
      <c r="A12" s="88">
        <v>313</v>
      </c>
      <c r="B12" s="90" t="s">
        <v>27</v>
      </c>
      <c r="C12" s="84">
        <f t="shared" si="0"/>
        <v>0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162"/>
    </row>
    <row r="13" spans="1:18" s="5" customFormat="1" ht="12.75">
      <c r="A13" s="88">
        <v>32</v>
      </c>
      <c r="B13" s="90" t="s">
        <v>28</v>
      </c>
      <c r="C13" s="85">
        <f t="shared" si="0"/>
        <v>486320</v>
      </c>
      <c r="D13" s="85">
        <f>SUM(D14:D17)</f>
        <v>214320</v>
      </c>
      <c r="E13" s="85">
        <f>SUM(E14:E17)</f>
        <v>272000</v>
      </c>
      <c r="F13" s="85">
        <f>SUM(F14:F17)</f>
        <v>0</v>
      </c>
      <c r="G13" s="85">
        <f>SUM(G14:G17)</f>
        <v>0</v>
      </c>
      <c r="H13" s="85">
        <f>SUM(H14:H17)</f>
        <v>0</v>
      </c>
      <c r="I13" s="85">
        <f>SUM(I14:I17)</f>
        <v>0</v>
      </c>
      <c r="J13" s="85">
        <f>SUM(J14:J17)</f>
        <v>0</v>
      </c>
      <c r="K13" s="85">
        <f>SUM(K14:K17)</f>
        <v>0</v>
      </c>
      <c r="L13" s="85">
        <f>SUM(L14:L17)</f>
        <v>0</v>
      </c>
      <c r="M13" s="85">
        <f>SUM(M14:M17)</f>
        <v>0</v>
      </c>
      <c r="N13" s="85">
        <f>SUM(N14:N17)</f>
        <v>0</v>
      </c>
      <c r="O13" s="85">
        <f>SUM(O14:O17)</f>
        <v>0</v>
      </c>
      <c r="P13" s="85">
        <f>SUM(P14:P17)</f>
        <v>20000</v>
      </c>
      <c r="Q13" s="85">
        <f>SUM(Q14:Q17)</f>
        <v>0</v>
      </c>
      <c r="R13" s="161">
        <v>0</v>
      </c>
    </row>
    <row r="14" spans="1:18" s="5" customFormat="1" ht="12.75">
      <c r="A14" s="88">
        <v>321</v>
      </c>
      <c r="B14" s="90" t="s">
        <v>76</v>
      </c>
      <c r="C14" s="85">
        <v>28000</v>
      </c>
      <c r="D14" s="214">
        <v>28000</v>
      </c>
      <c r="E14" s="214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162"/>
    </row>
    <row r="15" spans="1:18" s="5" customFormat="1" ht="12.75">
      <c r="A15" s="207">
        <v>322</v>
      </c>
      <c r="B15" s="208" t="s">
        <v>98</v>
      </c>
      <c r="C15" s="85">
        <f>SUM(D15:O15)</f>
        <v>247240</v>
      </c>
      <c r="D15" s="214">
        <v>67240</v>
      </c>
      <c r="E15" s="214">
        <v>180000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162"/>
    </row>
    <row r="16" spans="1:18" s="5" customFormat="1" ht="12.75">
      <c r="A16" s="207">
        <v>323</v>
      </c>
      <c r="B16" s="208" t="s">
        <v>99</v>
      </c>
      <c r="C16" s="85">
        <f t="shared" si="0"/>
        <v>187080</v>
      </c>
      <c r="D16" s="214">
        <v>95080</v>
      </c>
      <c r="E16" s="214">
        <v>92000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>
        <v>20000</v>
      </c>
      <c r="Q16" s="85"/>
      <c r="R16" s="162"/>
    </row>
    <row r="17" spans="1:18" s="5" customFormat="1" ht="12.75">
      <c r="A17" s="207">
        <v>329</v>
      </c>
      <c r="B17" s="208" t="s">
        <v>77</v>
      </c>
      <c r="C17" s="85">
        <f t="shared" si="0"/>
        <v>24000</v>
      </c>
      <c r="D17" s="214">
        <v>24000</v>
      </c>
      <c r="E17" s="21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162"/>
    </row>
    <row r="18" spans="1:18" s="5" customFormat="1" ht="12.75">
      <c r="A18" s="88">
        <v>34</v>
      </c>
      <c r="B18" s="90" t="s">
        <v>29</v>
      </c>
      <c r="C18" s="85">
        <f t="shared" si="0"/>
        <v>0</v>
      </c>
      <c r="D18" s="85">
        <f>SUM(D19:D19)</f>
        <v>0</v>
      </c>
      <c r="E18" s="85">
        <f>SUM(E19:E19)</f>
        <v>0</v>
      </c>
      <c r="F18" s="85">
        <f>SUM(F19:F19)</f>
        <v>0</v>
      </c>
      <c r="G18" s="85">
        <f>SUM(G19:G19)</f>
        <v>0</v>
      </c>
      <c r="H18" s="85">
        <f>SUM(H19:H19)</f>
        <v>0</v>
      </c>
      <c r="I18" s="85">
        <f>SUM(I19:I19)</f>
        <v>0</v>
      </c>
      <c r="J18" s="85">
        <f>SUM(J19:J19)</f>
        <v>0</v>
      </c>
      <c r="K18" s="85">
        <f>SUM(K19:K19)</f>
        <v>0</v>
      </c>
      <c r="L18" s="85">
        <f>SUM(L19:L19)</f>
        <v>0</v>
      </c>
      <c r="M18" s="85">
        <f>SUM(M19:M19)</f>
        <v>0</v>
      </c>
      <c r="N18" s="85">
        <f>SUM(N19:N19)</f>
        <v>0</v>
      </c>
      <c r="O18" s="85">
        <f>SUM(O19:O19)</f>
        <v>0</v>
      </c>
      <c r="P18" s="85">
        <f>SUM(P19:P19)</f>
        <v>0</v>
      </c>
      <c r="Q18" s="85">
        <f>SUM(Q19:Q19)</f>
        <v>0</v>
      </c>
      <c r="R18" s="161">
        <f>SUM(R19:R19)</f>
        <v>0</v>
      </c>
    </row>
    <row r="19" spans="1:18" s="5" customFormat="1" ht="12.75">
      <c r="A19" s="88">
        <v>343</v>
      </c>
      <c r="B19" s="90" t="s">
        <v>30</v>
      </c>
      <c r="C19" s="84">
        <f t="shared" si="0"/>
        <v>0</v>
      </c>
      <c r="D19" s="86">
        <v>0</v>
      </c>
      <c r="E19" s="86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161"/>
    </row>
    <row r="20" spans="1:19" s="5" customFormat="1" ht="22.5">
      <c r="A20" s="88">
        <v>4</v>
      </c>
      <c r="B20" s="90" t="s">
        <v>31</v>
      </c>
      <c r="C20" s="85">
        <f t="shared" si="0"/>
        <v>0</v>
      </c>
      <c r="D20" s="85">
        <f>+D21</f>
        <v>0</v>
      </c>
      <c r="E20" s="85"/>
      <c r="F20" s="85">
        <f aca="true" t="shared" si="2" ref="F20:Q20">+F21</f>
        <v>0</v>
      </c>
      <c r="G20" s="85">
        <f t="shared" si="2"/>
        <v>0</v>
      </c>
      <c r="H20" s="85">
        <f t="shared" si="2"/>
        <v>0</v>
      </c>
      <c r="I20" s="85">
        <f t="shared" si="2"/>
        <v>0</v>
      </c>
      <c r="J20" s="85">
        <f t="shared" si="2"/>
        <v>0</v>
      </c>
      <c r="K20" s="85">
        <f t="shared" si="2"/>
        <v>0</v>
      </c>
      <c r="L20" s="85">
        <f t="shared" si="2"/>
        <v>0</v>
      </c>
      <c r="M20" s="85">
        <f t="shared" si="2"/>
        <v>0</v>
      </c>
      <c r="N20" s="85">
        <f t="shared" si="2"/>
        <v>0</v>
      </c>
      <c r="O20" s="85">
        <f t="shared" si="2"/>
        <v>0</v>
      </c>
      <c r="P20" s="85">
        <f t="shared" si="2"/>
        <v>100000</v>
      </c>
      <c r="Q20" s="85">
        <f t="shared" si="2"/>
        <v>0</v>
      </c>
      <c r="R20" s="161">
        <f>+R21</f>
        <v>0</v>
      </c>
      <c r="S20" s="38"/>
    </row>
    <row r="21" spans="1:19" s="5" customFormat="1" ht="22.5">
      <c r="A21" s="98">
        <v>42</v>
      </c>
      <c r="B21" s="99" t="s">
        <v>32</v>
      </c>
      <c r="C21" s="100">
        <f>SUM(D21:P21)</f>
        <v>100000</v>
      </c>
      <c r="D21" s="85">
        <f>SUM(D22:D22)</f>
        <v>0</v>
      </c>
      <c r="E21" s="85">
        <f>SUM(E22:E22)</f>
        <v>0</v>
      </c>
      <c r="F21" s="85">
        <f>SUM(F22:F22)</f>
        <v>0</v>
      </c>
      <c r="G21" s="85">
        <f>SUM(G22:G22)</f>
        <v>0</v>
      </c>
      <c r="H21" s="85">
        <f>SUM(H22:H22)</f>
        <v>0</v>
      </c>
      <c r="I21" s="85">
        <f>SUM(I22:I22)</f>
        <v>0</v>
      </c>
      <c r="J21" s="85">
        <f>SUM(J22:J22)</f>
        <v>0</v>
      </c>
      <c r="K21" s="85">
        <f>SUM(K22:K22)</f>
        <v>0</v>
      </c>
      <c r="L21" s="85">
        <f>SUM(L22:L22)</f>
        <v>0</v>
      </c>
      <c r="M21" s="85">
        <f>SUM(M22:M22)</f>
        <v>0</v>
      </c>
      <c r="N21" s="85">
        <f>SUM(N22:N22)</f>
        <v>0</v>
      </c>
      <c r="O21" s="85">
        <f>SUM(O22:O22)</f>
        <v>0</v>
      </c>
      <c r="P21" s="85">
        <f>SUM(P22:P22)</f>
        <v>100000</v>
      </c>
      <c r="Q21" s="85">
        <f>SUM(Q22:Q22)</f>
        <v>0</v>
      </c>
      <c r="R21" s="161">
        <f>SUM(R22:R22)</f>
        <v>0</v>
      </c>
      <c r="S21" s="38"/>
    </row>
    <row r="22" spans="1:19" s="5" customFormat="1" ht="13.5" thickBot="1">
      <c r="A22" s="88">
        <v>422</v>
      </c>
      <c r="B22" s="90" t="s">
        <v>100</v>
      </c>
      <c r="C22" s="100">
        <f>SUM(D22:P22)</f>
        <v>100000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>
        <v>100000</v>
      </c>
      <c r="Q22" s="117"/>
      <c r="R22" s="164"/>
      <c r="S22" s="38"/>
    </row>
    <row r="23" spans="1:19" s="5" customFormat="1" ht="14.25" thickBot="1" thickTop="1">
      <c r="A23" s="106"/>
      <c r="B23" s="107" t="s">
        <v>41</v>
      </c>
      <c r="C23" s="105">
        <f>SUM(D23:Q23)</f>
        <v>606320</v>
      </c>
      <c r="D23" s="105">
        <f>+D8+D20</f>
        <v>214320</v>
      </c>
      <c r="E23" s="105">
        <f>+E8+E20</f>
        <v>272000</v>
      </c>
      <c r="F23" s="105">
        <f>+F8+F20</f>
        <v>0</v>
      </c>
      <c r="G23" s="105"/>
      <c r="H23" s="105">
        <f>+H8+H20</f>
        <v>0</v>
      </c>
      <c r="I23" s="105">
        <f>+I8+I20</f>
        <v>0</v>
      </c>
      <c r="J23" s="105">
        <f>+J8+J20</f>
        <v>0</v>
      </c>
      <c r="K23" s="105">
        <f>+K8+K20</f>
        <v>0</v>
      </c>
      <c r="L23" s="105">
        <f>+L8+L20</f>
        <v>0</v>
      </c>
      <c r="M23" s="105">
        <f>+M8+M20</f>
        <v>0</v>
      </c>
      <c r="N23" s="105">
        <f>+N8+N20</f>
        <v>0</v>
      </c>
      <c r="O23" s="105">
        <f>+O8+O20</f>
        <v>0</v>
      </c>
      <c r="P23" s="105">
        <f>+P8+P20</f>
        <v>120000</v>
      </c>
      <c r="Q23" s="105">
        <f>+Q8+Q20</f>
        <v>0</v>
      </c>
      <c r="R23" s="165">
        <f>+R8+R20</f>
        <v>0</v>
      </c>
      <c r="S23" s="38"/>
    </row>
    <row r="24" spans="1:18" ht="14.25" thickBot="1" thickTop="1">
      <c r="A24" s="108"/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63"/>
    </row>
    <row r="25" spans="1:18" s="5" customFormat="1" ht="80.25" thickBot="1" thickTop="1">
      <c r="A25" s="103" t="s">
        <v>36</v>
      </c>
      <c r="B25" s="104" t="s">
        <v>40</v>
      </c>
      <c r="C25" s="68" t="s">
        <v>60</v>
      </c>
      <c r="D25" s="68" t="s">
        <v>48</v>
      </c>
      <c r="E25" s="68" t="s">
        <v>49</v>
      </c>
      <c r="F25" s="68" t="s">
        <v>13</v>
      </c>
      <c r="G25" s="68" t="s">
        <v>61</v>
      </c>
      <c r="H25" s="68" t="s">
        <v>55</v>
      </c>
      <c r="I25" s="68" t="s">
        <v>43</v>
      </c>
      <c r="J25" s="68" t="s">
        <v>44</v>
      </c>
      <c r="K25" s="68" t="s">
        <v>45</v>
      </c>
      <c r="L25" s="68" t="s">
        <v>46</v>
      </c>
      <c r="M25" s="68" t="s">
        <v>22</v>
      </c>
      <c r="N25" s="68" t="s">
        <v>17</v>
      </c>
      <c r="O25" s="68" t="s">
        <v>50</v>
      </c>
      <c r="P25" s="68" t="s">
        <v>51</v>
      </c>
      <c r="Q25" s="68" t="s">
        <v>72</v>
      </c>
      <c r="R25" s="155" t="s">
        <v>63</v>
      </c>
    </row>
    <row r="26" spans="1:18" s="5" customFormat="1" ht="13.5" thickTop="1">
      <c r="A26" s="93">
        <v>3</v>
      </c>
      <c r="B26" s="101" t="s">
        <v>23</v>
      </c>
      <c r="C26" s="102">
        <f aca="true" t="shared" si="3" ref="C26:C41">SUM(D26:O26)</f>
        <v>377660</v>
      </c>
      <c r="D26" s="102">
        <f>+D27+D31+D35</f>
        <v>0</v>
      </c>
      <c r="E26" s="102"/>
      <c r="F26" s="102">
        <f>+F27+F31+F35</f>
        <v>0</v>
      </c>
      <c r="G26" s="102">
        <f>+G27+G31+G35</f>
        <v>0</v>
      </c>
      <c r="H26" s="102">
        <f>+H27+H31+H35</f>
        <v>159210</v>
      </c>
      <c r="I26" s="102">
        <f>+I27+I31+I35</f>
        <v>0</v>
      </c>
      <c r="J26" s="102">
        <f>+J27+J31+J35</f>
        <v>0</v>
      </c>
      <c r="K26" s="102">
        <f>+K27+K31+K35</f>
        <v>28370</v>
      </c>
      <c r="L26" s="102">
        <f>+L27+L31+L35</f>
        <v>0</v>
      </c>
      <c r="M26" s="102">
        <f>+M27+M31+M35</f>
        <v>0</v>
      </c>
      <c r="N26" s="102">
        <f>+N27+N31+N35</f>
        <v>0</v>
      </c>
      <c r="O26" s="102">
        <f>+O27+O31+O35</f>
        <v>190080</v>
      </c>
      <c r="P26" s="102"/>
      <c r="Q26" s="102"/>
      <c r="R26" s="160">
        <f>+R27+R31+R35</f>
        <v>0</v>
      </c>
    </row>
    <row r="27" spans="1:20" s="5" customFormat="1" ht="12.75">
      <c r="A27" s="88">
        <v>31</v>
      </c>
      <c r="B27" s="90" t="s">
        <v>24</v>
      </c>
      <c r="C27" s="85">
        <f>SUM(D27:O27)</f>
        <v>280160</v>
      </c>
      <c r="D27" s="85">
        <f>SUM(D28:D30)</f>
        <v>0</v>
      </c>
      <c r="E27" s="85"/>
      <c r="F27" s="85">
        <f>SUM(F28:F30)</f>
        <v>0</v>
      </c>
      <c r="G27" s="85">
        <f>SUM(G28:G30)</f>
        <v>0</v>
      </c>
      <c r="H27" s="85">
        <f>SUM(H28:H30)</f>
        <v>64410</v>
      </c>
      <c r="I27" s="85">
        <f>SUM(I28:I30)</f>
        <v>0</v>
      </c>
      <c r="J27" s="85">
        <f>SUM(J28:J30)</f>
        <v>0</v>
      </c>
      <c r="K27" s="85">
        <f>SUM(K28:K30)</f>
        <v>28050</v>
      </c>
      <c r="L27" s="85">
        <f>SUM(L28:L30)</f>
        <v>0</v>
      </c>
      <c r="M27" s="85">
        <f>SUM(M28:M30)</f>
        <v>0</v>
      </c>
      <c r="N27" s="85">
        <f>SUM(N28:N30)</f>
        <v>0</v>
      </c>
      <c r="O27" s="85">
        <f>SUM(O28:O30)</f>
        <v>187700</v>
      </c>
      <c r="P27" s="85"/>
      <c r="Q27" s="85"/>
      <c r="R27" s="161">
        <f>SUM(R28:R30)</f>
        <v>0</v>
      </c>
      <c r="T27" s="38"/>
    </row>
    <row r="28" spans="1:18" ht="12.75">
      <c r="A28" s="88">
        <v>311</v>
      </c>
      <c r="B28" s="90" t="s">
        <v>25</v>
      </c>
      <c r="C28" s="85">
        <f t="shared" si="3"/>
        <v>229000</v>
      </c>
      <c r="D28" s="214"/>
      <c r="E28" s="214"/>
      <c r="F28" s="85"/>
      <c r="G28" s="85"/>
      <c r="H28" s="214">
        <v>53000</v>
      </c>
      <c r="I28" s="214"/>
      <c r="J28" s="214"/>
      <c r="K28" s="214">
        <v>24000</v>
      </c>
      <c r="L28" s="214"/>
      <c r="M28" s="85"/>
      <c r="N28" s="85"/>
      <c r="O28" s="214">
        <v>152000</v>
      </c>
      <c r="P28" s="86"/>
      <c r="Q28" s="86"/>
      <c r="R28" s="162"/>
    </row>
    <row r="29" spans="1:18" ht="12.75">
      <c r="A29" s="88">
        <v>312</v>
      </c>
      <c r="B29" s="90" t="s">
        <v>26</v>
      </c>
      <c r="C29" s="85">
        <f t="shared" si="3"/>
        <v>11660</v>
      </c>
      <c r="D29" s="214"/>
      <c r="E29" s="214"/>
      <c r="F29" s="85"/>
      <c r="G29" s="85"/>
      <c r="H29" s="214">
        <v>2410</v>
      </c>
      <c r="I29" s="214"/>
      <c r="J29" s="214"/>
      <c r="K29" s="214">
        <v>1250</v>
      </c>
      <c r="L29" s="214"/>
      <c r="M29" s="85"/>
      <c r="N29" s="85"/>
      <c r="O29" s="214">
        <v>8000</v>
      </c>
      <c r="P29" s="86"/>
      <c r="Q29" s="86"/>
      <c r="R29" s="162"/>
    </row>
    <row r="30" spans="1:18" ht="12.75">
      <c r="A30" s="88">
        <v>313</v>
      </c>
      <c r="B30" s="90" t="s">
        <v>27</v>
      </c>
      <c r="C30" s="85">
        <f t="shared" si="3"/>
        <v>39500</v>
      </c>
      <c r="D30" s="214"/>
      <c r="E30" s="214"/>
      <c r="F30" s="85"/>
      <c r="G30" s="85"/>
      <c r="H30" s="214">
        <v>9000</v>
      </c>
      <c r="I30" s="214"/>
      <c r="J30" s="214"/>
      <c r="K30" s="214">
        <v>2800</v>
      </c>
      <c r="L30" s="214"/>
      <c r="M30" s="85"/>
      <c r="N30" s="85"/>
      <c r="O30" s="214">
        <v>27700</v>
      </c>
      <c r="P30" s="86"/>
      <c r="Q30" s="86"/>
      <c r="R30" s="162"/>
    </row>
    <row r="31" spans="1:18" s="5" customFormat="1" ht="12.75">
      <c r="A31" s="88">
        <v>32</v>
      </c>
      <c r="B31" s="90" t="s">
        <v>28</v>
      </c>
      <c r="C31" s="85">
        <f t="shared" si="3"/>
        <v>97500</v>
      </c>
      <c r="D31" s="85">
        <f>SUM(D32:D34)</f>
        <v>0</v>
      </c>
      <c r="E31" s="85"/>
      <c r="F31" s="85">
        <f>SUM(F32:F34)</f>
        <v>0</v>
      </c>
      <c r="G31" s="85">
        <f>SUM(G32:G34)</f>
        <v>0</v>
      </c>
      <c r="H31" s="85">
        <f>SUM(H32:H34)</f>
        <v>94800</v>
      </c>
      <c r="I31" s="85">
        <f>SUM(I32:I34)</f>
        <v>0</v>
      </c>
      <c r="J31" s="85">
        <f>SUM(J32:J34)</f>
        <v>0</v>
      </c>
      <c r="K31" s="85">
        <f>SUM(K32:K34)</f>
        <v>320</v>
      </c>
      <c r="L31" s="85">
        <f>SUM(L32:L34)</f>
        <v>0</v>
      </c>
      <c r="M31" s="85">
        <f>SUM(M32:M34)</f>
        <v>0</v>
      </c>
      <c r="N31" s="85">
        <f>SUM(N32:N34)</f>
        <v>0</v>
      </c>
      <c r="O31" s="85">
        <f>SUM(O32:O34)</f>
        <v>2380</v>
      </c>
      <c r="P31" s="85"/>
      <c r="Q31" s="85"/>
      <c r="R31" s="161">
        <f>SUM(R32:R34)</f>
        <v>0</v>
      </c>
    </row>
    <row r="32" spans="1:20" s="5" customFormat="1" ht="12.75">
      <c r="A32" s="88">
        <v>321</v>
      </c>
      <c r="B32" s="90" t="s">
        <v>76</v>
      </c>
      <c r="C32" s="85">
        <f t="shared" si="3"/>
        <v>3500</v>
      </c>
      <c r="D32" s="214"/>
      <c r="E32" s="214"/>
      <c r="F32" s="85"/>
      <c r="G32" s="85"/>
      <c r="H32" s="214">
        <v>800</v>
      </c>
      <c r="I32" s="214"/>
      <c r="J32" s="214"/>
      <c r="K32" s="214">
        <v>320</v>
      </c>
      <c r="L32" s="214"/>
      <c r="M32" s="85"/>
      <c r="N32" s="85"/>
      <c r="O32" s="214">
        <v>2380</v>
      </c>
      <c r="P32" s="86"/>
      <c r="Q32" s="86"/>
      <c r="R32" s="161"/>
      <c r="T32" s="38"/>
    </row>
    <row r="33" spans="1:18" s="5" customFormat="1" ht="12.75">
      <c r="A33" s="207">
        <v>322</v>
      </c>
      <c r="B33" s="208" t="s">
        <v>98</v>
      </c>
      <c r="C33" s="85">
        <f t="shared" si="3"/>
        <v>40000</v>
      </c>
      <c r="D33" s="85"/>
      <c r="E33" s="85"/>
      <c r="F33" s="85"/>
      <c r="G33" s="85"/>
      <c r="H33" s="214">
        <v>40000</v>
      </c>
      <c r="I33" s="85"/>
      <c r="J33" s="85"/>
      <c r="K33" s="85"/>
      <c r="L33" s="85"/>
      <c r="M33" s="85"/>
      <c r="N33" s="85"/>
      <c r="O33" s="85"/>
      <c r="P33" s="85"/>
      <c r="Q33" s="85"/>
      <c r="R33" s="161"/>
    </row>
    <row r="34" spans="1:18" s="5" customFormat="1" ht="12.75">
      <c r="A34" s="207">
        <v>323</v>
      </c>
      <c r="B34" s="208" t="s">
        <v>99</v>
      </c>
      <c r="C34" s="85">
        <f t="shared" si="3"/>
        <v>54000</v>
      </c>
      <c r="D34" s="85"/>
      <c r="E34" s="85"/>
      <c r="F34" s="85"/>
      <c r="G34" s="85"/>
      <c r="H34" s="214">
        <v>54000</v>
      </c>
      <c r="I34" s="85"/>
      <c r="J34" s="85"/>
      <c r="K34" s="85"/>
      <c r="L34" s="85"/>
      <c r="M34" s="85"/>
      <c r="N34" s="85"/>
      <c r="O34" s="85"/>
      <c r="P34" s="85"/>
      <c r="Q34" s="85"/>
      <c r="R34" s="161"/>
    </row>
    <row r="35" spans="1:18" s="5" customFormat="1" ht="12.75">
      <c r="A35" s="88">
        <v>34</v>
      </c>
      <c r="B35" s="90" t="s">
        <v>29</v>
      </c>
      <c r="C35" s="85">
        <f t="shared" si="3"/>
        <v>0</v>
      </c>
      <c r="D35" s="85">
        <f>SUM(D36)</f>
        <v>0</v>
      </c>
      <c r="E35" s="85"/>
      <c r="F35" s="85">
        <f>SUM(F36)</f>
        <v>0</v>
      </c>
      <c r="G35" s="85">
        <f>SUM(G36)</f>
        <v>0</v>
      </c>
      <c r="H35" s="85">
        <f aca="true" t="shared" si="4" ref="H35:R35">SUM(H36)</f>
        <v>0</v>
      </c>
      <c r="I35" s="85">
        <f t="shared" si="4"/>
        <v>0</v>
      </c>
      <c r="J35" s="85">
        <f t="shared" si="4"/>
        <v>0</v>
      </c>
      <c r="K35" s="85">
        <f t="shared" si="4"/>
        <v>0</v>
      </c>
      <c r="L35" s="85">
        <f t="shared" si="4"/>
        <v>0</v>
      </c>
      <c r="M35" s="85">
        <f t="shared" si="4"/>
        <v>0</v>
      </c>
      <c r="N35" s="85">
        <f t="shared" si="4"/>
        <v>0</v>
      </c>
      <c r="O35" s="85">
        <f t="shared" si="4"/>
        <v>0</v>
      </c>
      <c r="P35" s="85">
        <f t="shared" si="4"/>
        <v>0</v>
      </c>
      <c r="Q35" s="85">
        <f t="shared" si="4"/>
        <v>0</v>
      </c>
      <c r="R35" s="161">
        <f t="shared" si="4"/>
        <v>0</v>
      </c>
    </row>
    <row r="36" spans="1:18" ht="12.75">
      <c r="A36" s="88">
        <v>343</v>
      </c>
      <c r="B36" s="90" t="s">
        <v>30</v>
      </c>
      <c r="C36" s="85">
        <f t="shared" si="3"/>
        <v>0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162"/>
    </row>
    <row r="37" spans="1:20" ht="22.5">
      <c r="A37" s="88">
        <v>4</v>
      </c>
      <c r="B37" s="90" t="s">
        <v>31</v>
      </c>
      <c r="C37" s="85">
        <f t="shared" si="3"/>
        <v>26300</v>
      </c>
      <c r="D37" s="85">
        <f>+D38</f>
        <v>0</v>
      </c>
      <c r="E37" s="85"/>
      <c r="F37" s="85">
        <f>+F38</f>
        <v>0</v>
      </c>
      <c r="G37" s="85">
        <f>+G38</f>
        <v>0</v>
      </c>
      <c r="H37" s="85">
        <f aca="true" t="shared" si="5" ref="H37:R37">+H38</f>
        <v>26300</v>
      </c>
      <c r="I37" s="85">
        <f t="shared" si="5"/>
        <v>0</v>
      </c>
      <c r="J37" s="85">
        <f t="shared" si="5"/>
        <v>0</v>
      </c>
      <c r="K37" s="85">
        <f t="shared" si="5"/>
        <v>0</v>
      </c>
      <c r="L37" s="85">
        <f t="shared" si="5"/>
        <v>0</v>
      </c>
      <c r="M37" s="85">
        <f t="shared" si="5"/>
        <v>0</v>
      </c>
      <c r="N37" s="85">
        <f t="shared" si="5"/>
        <v>0</v>
      </c>
      <c r="O37" s="85">
        <f t="shared" si="5"/>
        <v>0</v>
      </c>
      <c r="P37" s="85">
        <f t="shared" si="5"/>
        <v>0</v>
      </c>
      <c r="Q37" s="85">
        <f t="shared" si="5"/>
        <v>0</v>
      </c>
      <c r="R37" s="161">
        <f t="shared" si="5"/>
        <v>0</v>
      </c>
      <c r="T37" s="36"/>
    </row>
    <row r="38" spans="1:18" ht="22.5">
      <c r="A38" s="88">
        <v>42</v>
      </c>
      <c r="B38" s="90" t="s">
        <v>32</v>
      </c>
      <c r="C38" s="85">
        <f t="shared" si="3"/>
        <v>26300</v>
      </c>
      <c r="D38" s="85">
        <f>SUM(D39:D41)</f>
        <v>0</v>
      </c>
      <c r="E38" s="85"/>
      <c r="F38" s="85">
        <f>SUM(F39:F41)</f>
        <v>0</v>
      </c>
      <c r="G38" s="85">
        <f>SUM(G39:G41)</f>
        <v>0</v>
      </c>
      <c r="H38" s="85">
        <f>SUM(H39:H41)</f>
        <v>26300</v>
      </c>
      <c r="I38" s="85">
        <f>SUM(I39:I41)</f>
        <v>0</v>
      </c>
      <c r="J38" s="85">
        <f>SUM(J39:J41)</f>
        <v>0</v>
      </c>
      <c r="K38" s="85">
        <f>SUM(K39:K41)</f>
        <v>0</v>
      </c>
      <c r="L38" s="85">
        <f>SUM(L39:L41)</f>
        <v>0</v>
      </c>
      <c r="M38" s="85">
        <f>SUM(M39:M41)</f>
        <v>0</v>
      </c>
      <c r="N38" s="85">
        <f>SUM(N39:N41)</f>
        <v>0</v>
      </c>
      <c r="O38" s="85">
        <f>SUM(O39:O41)</f>
        <v>0</v>
      </c>
      <c r="P38" s="85">
        <f>SUM(P39:P41)</f>
        <v>0</v>
      </c>
      <c r="Q38" s="85">
        <f>SUM(Q39:Q41)</f>
        <v>0</v>
      </c>
      <c r="R38" s="161">
        <f>SUM(R39:R41)</f>
        <v>0</v>
      </c>
    </row>
    <row r="39" spans="1:18" ht="12.75">
      <c r="A39" s="88">
        <v>422</v>
      </c>
      <c r="B39" s="90" t="s">
        <v>100</v>
      </c>
      <c r="C39" s="85">
        <f t="shared" si="3"/>
        <v>22300</v>
      </c>
      <c r="D39" s="85"/>
      <c r="E39" s="85"/>
      <c r="F39" s="85"/>
      <c r="G39" s="85"/>
      <c r="H39" s="214">
        <v>22300</v>
      </c>
      <c r="I39" s="84"/>
      <c r="J39" s="84"/>
      <c r="K39" s="84"/>
      <c r="L39" s="84"/>
      <c r="M39" s="84"/>
      <c r="N39" s="84"/>
      <c r="O39" s="84"/>
      <c r="P39" s="84"/>
      <c r="Q39" s="84"/>
      <c r="R39" s="162"/>
    </row>
    <row r="40" spans="1:18" ht="12.75">
      <c r="A40" s="207">
        <v>426</v>
      </c>
      <c r="B40" s="215" t="s">
        <v>101</v>
      </c>
      <c r="C40" s="85">
        <f t="shared" si="3"/>
        <v>1000</v>
      </c>
      <c r="D40" s="85"/>
      <c r="E40" s="85"/>
      <c r="F40" s="85"/>
      <c r="G40" s="85"/>
      <c r="H40" s="214">
        <v>1000</v>
      </c>
      <c r="I40" s="84"/>
      <c r="J40" s="84"/>
      <c r="K40" s="84"/>
      <c r="L40" s="84"/>
      <c r="M40" s="84"/>
      <c r="N40" s="84"/>
      <c r="O40" s="84"/>
      <c r="P40" s="84"/>
      <c r="Q40" s="84"/>
      <c r="R40" s="162"/>
    </row>
    <row r="41" spans="1:18" ht="13.5" thickBot="1">
      <c r="A41" s="216">
        <v>424</v>
      </c>
      <c r="B41" s="217" t="s">
        <v>102</v>
      </c>
      <c r="C41" s="100">
        <f t="shared" si="3"/>
        <v>3000</v>
      </c>
      <c r="D41" s="100"/>
      <c r="E41" s="100"/>
      <c r="F41" s="100"/>
      <c r="G41" s="100"/>
      <c r="H41" s="218">
        <v>3000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66"/>
    </row>
    <row r="42" spans="1:18" ht="14.25" thickBot="1" thickTop="1">
      <c r="A42" s="113"/>
      <c r="B42" s="107" t="s">
        <v>41</v>
      </c>
      <c r="C42" s="105">
        <f>SUM(D42:Q42)</f>
        <v>403960</v>
      </c>
      <c r="D42" s="105">
        <f>+D26+D37</f>
        <v>0</v>
      </c>
      <c r="E42" s="105"/>
      <c r="F42" s="105">
        <f>+F26+F37</f>
        <v>0</v>
      </c>
      <c r="G42" s="105">
        <f>+G26+G37</f>
        <v>0</v>
      </c>
      <c r="H42" s="105">
        <f>+H26+H37</f>
        <v>185510</v>
      </c>
      <c r="I42" s="105">
        <f>+I26+I37</f>
        <v>0</v>
      </c>
      <c r="J42" s="105">
        <f>+J26+J37</f>
        <v>0</v>
      </c>
      <c r="K42" s="105">
        <f>+K26+K37</f>
        <v>28370</v>
      </c>
      <c r="L42" s="105">
        <f>+L26+L37</f>
        <v>0</v>
      </c>
      <c r="M42" s="105">
        <f>+M26+M37</f>
        <v>0</v>
      </c>
      <c r="N42" s="105">
        <f>+N26+N37</f>
        <v>0</v>
      </c>
      <c r="O42" s="105">
        <f>+O26+O37</f>
        <v>190080</v>
      </c>
      <c r="P42" s="105">
        <f>+P26+P37</f>
        <v>0</v>
      </c>
      <c r="Q42" s="105">
        <f>+Q26+Q37</f>
        <v>0</v>
      </c>
      <c r="R42" s="165">
        <f>+R26+R37</f>
        <v>0</v>
      </c>
    </row>
    <row r="43" spans="1:18" ht="13.5" thickTop="1">
      <c r="A43" s="112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58"/>
    </row>
    <row r="44" spans="1:18" ht="13.5" thickBot="1">
      <c r="A44" s="98"/>
      <c r="B44" s="114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66"/>
    </row>
    <row r="45" spans="1:18" s="5" customFormat="1" ht="80.25" thickBot="1" thickTop="1">
      <c r="A45" s="115" t="s">
        <v>36</v>
      </c>
      <c r="B45" s="104" t="s">
        <v>42</v>
      </c>
      <c r="C45" s="68" t="s">
        <v>60</v>
      </c>
      <c r="D45" s="116" t="s">
        <v>48</v>
      </c>
      <c r="E45" s="116" t="s">
        <v>49</v>
      </c>
      <c r="F45" s="116" t="s">
        <v>13</v>
      </c>
      <c r="G45" s="68" t="s">
        <v>61</v>
      </c>
      <c r="H45" s="68" t="s">
        <v>55</v>
      </c>
      <c r="I45" s="116" t="s">
        <v>43</v>
      </c>
      <c r="J45" s="116" t="s">
        <v>44</v>
      </c>
      <c r="K45" s="116" t="s">
        <v>45</v>
      </c>
      <c r="L45" s="116" t="s">
        <v>46</v>
      </c>
      <c r="M45" s="116" t="s">
        <v>22</v>
      </c>
      <c r="N45" s="116" t="s">
        <v>17</v>
      </c>
      <c r="O45" s="116" t="s">
        <v>50</v>
      </c>
      <c r="P45" s="68" t="s">
        <v>51</v>
      </c>
      <c r="Q45" s="68" t="s">
        <v>72</v>
      </c>
      <c r="R45" s="155" t="s">
        <v>63</v>
      </c>
    </row>
    <row r="46" spans="1:18" s="5" customFormat="1" ht="13.5" thickTop="1">
      <c r="A46" s="93">
        <v>3</v>
      </c>
      <c r="B46" s="101" t="s">
        <v>23</v>
      </c>
      <c r="C46" s="102">
        <f>SUM(D46:R46)</f>
        <v>461300.64</v>
      </c>
      <c r="D46" s="102">
        <f>+D47+D51+D57</f>
        <v>0</v>
      </c>
      <c r="E46" s="102">
        <f>+E47+E51+E57</f>
        <v>0</v>
      </c>
      <c r="F46" s="102">
        <f>+F47+F51+F57</f>
        <v>15000</v>
      </c>
      <c r="G46" s="102">
        <f>+G47+G51+G57</f>
        <v>15000</v>
      </c>
      <c r="H46" s="102">
        <f>+H47+H51+H57</f>
        <v>245490</v>
      </c>
      <c r="I46" s="102">
        <f>+I47+I51+I57+I59</f>
        <v>115800</v>
      </c>
      <c r="J46" s="102">
        <f>+J47+J51+J57</f>
        <v>20000</v>
      </c>
      <c r="K46" s="102">
        <f>+K47+K51+K57</f>
        <v>6630</v>
      </c>
      <c r="L46" s="102">
        <f>+L47+L51+L57</f>
        <v>1500</v>
      </c>
      <c r="M46" s="102">
        <f>+M47+M51+M57</f>
        <v>17500</v>
      </c>
      <c r="N46" s="102">
        <f>+N47+N51+N57</f>
        <v>10000</v>
      </c>
      <c r="O46" s="102">
        <f>+O47+O51+O57</f>
        <v>0</v>
      </c>
      <c r="P46" s="102">
        <f>+P47+P51+P57</f>
        <v>0</v>
      </c>
      <c r="Q46" s="102">
        <f>+Q47+Q51+Q57</f>
        <v>0</v>
      </c>
      <c r="R46" s="160">
        <f>+R47+R51+R57</f>
        <v>14380.64</v>
      </c>
    </row>
    <row r="47" spans="1:18" s="5" customFormat="1" ht="12.75">
      <c r="A47" s="88">
        <v>31</v>
      </c>
      <c r="B47" s="90" t="s">
        <v>24</v>
      </c>
      <c r="C47" s="85">
        <f aca="true" t="shared" si="6" ref="C47:C56">SUM(D47:O47)</f>
        <v>10260</v>
      </c>
      <c r="D47" s="85">
        <f>SUM(D48:D50)</f>
        <v>0</v>
      </c>
      <c r="E47" s="85">
        <f>SUM(E48:E50)</f>
        <v>0</v>
      </c>
      <c r="F47" s="85">
        <f>SUM(F48:F50)</f>
        <v>1850</v>
      </c>
      <c r="G47" s="85">
        <f>SUM(G48:G50)</f>
        <v>0</v>
      </c>
      <c r="H47" s="85">
        <f>SUM(H48:H50)</f>
        <v>3900</v>
      </c>
      <c r="I47" s="85">
        <f>SUM(I48:I50)</f>
        <v>2000</v>
      </c>
      <c r="J47" s="85">
        <f>SUM(J48:J50)</f>
        <v>2360</v>
      </c>
      <c r="K47" s="85">
        <f>SUM(K48:K50)</f>
        <v>0</v>
      </c>
      <c r="L47" s="85">
        <f>SUM(L48:L50)</f>
        <v>150</v>
      </c>
      <c r="M47" s="85">
        <f>SUM(M48:M50)</f>
        <v>0</v>
      </c>
      <c r="N47" s="85">
        <f>SUM(N48:N50)</f>
        <v>0</v>
      </c>
      <c r="O47" s="85">
        <f>SUM(O48:O50)</f>
        <v>0</v>
      </c>
      <c r="P47" s="85">
        <f>SUM(P48:P50)</f>
        <v>0</v>
      </c>
      <c r="Q47" s="85">
        <f>SUM(Q48:Q50)</f>
        <v>0</v>
      </c>
      <c r="R47" s="161">
        <f>SUM(R48:R50)</f>
        <v>0</v>
      </c>
    </row>
    <row r="48" spans="1:18" s="5" customFormat="1" ht="12.75">
      <c r="A48" s="88">
        <v>311</v>
      </c>
      <c r="B48" s="90" t="s">
        <v>25</v>
      </c>
      <c r="C48" s="85">
        <f t="shared" si="6"/>
        <v>6860</v>
      </c>
      <c r="D48" s="85"/>
      <c r="E48" s="85"/>
      <c r="F48" s="85">
        <v>1500</v>
      </c>
      <c r="G48" s="84">
        <v>0</v>
      </c>
      <c r="H48" s="85">
        <v>2400</v>
      </c>
      <c r="I48" s="85">
        <v>1000</v>
      </c>
      <c r="J48" s="85">
        <v>1860</v>
      </c>
      <c r="K48" s="86"/>
      <c r="L48" s="85">
        <v>100</v>
      </c>
      <c r="M48" s="85"/>
      <c r="N48" s="85"/>
      <c r="O48" s="84">
        <v>0</v>
      </c>
      <c r="P48" s="84">
        <v>0</v>
      </c>
      <c r="Q48" s="84">
        <v>0</v>
      </c>
      <c r="R48" s="162">
        <v>0</v>
      </c>
    </row>
    <row r="49" spans="1:18" ht="12.75">
      <c r="A49" s="88">
        <v>312</v>
      </c>
      <c r="B49" s="90" t="s">
        <v>26</v>
      </c>
      <c r="C49" s="85">
        <f t="shared" si="6"/>
        <v>1500</v>
      </c>
      <c r="D49" s="85"/>
      <c r="E49" s="85"/>
      <c r="F49" s="85">
        <v>0</v>
      </c>
      <c r="G49" s="85">
        <v>0</v>
      </c>
      <c r="H49" s="214">
        <v>1000</v>
      </c>
      <c r="I49" s="214">
        <v>500</v>
      </c>
      <c r="J49" s="214">
        <v>0</v>
      </c>
      <c r="K49" s="214"/>
      <c r="L49" s="85"/>
      <c r="M49" s="85"/>
      <c r="N49" s="85"/>
      <c r="O49" s="85">
        <v>0</v>
      </c>
      <c r="P49" s="85">
        <v>0</v>
      </c>
      <c r="Q49" s="85">
        <v>0</v>
      </c>
      <c r="R49" s="162"/>
    </row>
    <row r="50" spans="1:18" ht="12.75">
      <c r="A50" s="88">
        <v>313</v>
      </c>
      <c r="B50" s="90" t="s">
        <v>27</v>
      </c>
      <c r="C50" s="85">
        <f t="shared" si="6"/>
        <v>1900</v>
      </c>
      <c r="D50" s="85"/>
      <c r="E50" s="85"/>
      <c r="F50" s="85">
        <v>350</v>
      </c>
      <c r="G50" s="85">
        <v>0</v>
      </c>
      <c r="H50" s="214">
        <v>500</v>
      </c>
      <c r="I50" s="214">
        <v>500</v>
      </c>
      <c r="J50" s="214">
        <v>500</v>
      </c>
      <c r="K50" s="214"/>
      <c r="L50" s="85">
        <v>50</v>
      </c>
      <c r="M50" s="85"/>
      <c r="N50" s="85"/>
      <c r="O50" s="85">
        <f>6400-6400</f>
        <v>0</v>
      </c>
      <c r="P50" s="85">
        <f>6400-6400</f>
        <v>0</v>
      </c>
      <c r="Q50" s="85">
        <f>6400-6400</f>
        <v>0</v>
      </c>
      <c r="R50" s="162"/>
    </row>
    <row r="51" spans="1:18" s="5" customFormat="1" ht="12.75">
      <c r="A51" s="88">
        <v>32</v>
      </c>
      <c r="B51" s="90" t="s">
        <v>28</v>
      </c>
      <c r="C51" s="85">
        <f>SUM(D51:R51)</f>
        <v>377340.64</v>
      </c>
      <c r="D51" s="85">
        <f>SUM(D52:D56)</f>
        <v>0</v>
      </c>
      <c r="E51" s="85">
        <f>SUM(E52:E56)</f>
        <v>0</v>
      </c>
      <c r="F51" s="85">
        <f>SUM(F52:F56)</f>
        <v>13150</v>
      </c>
      <c r="G51" s="85">
        <f>SUM(G52:G56)</f>
        <v>15000</v>
      </c>
      <c r="H51" s="85">
        <f>SUM(H52:H56)</f>
        <v>240890</v>
      </c>
      <c r="I51" s="85">
        <f>SUM(I52:I56)</f>
        <v>40800</v>
      </c>
      <c r="J51" s="85">
        <f>SUM(J52:J56)</f>
        <v>17640</v>
      </c>
      <c r="K51" s="85">
        <f>SUM(K52:K56)</f>
        <v>6630</v>
      </c>
      <c r="L51" s="85">
        <f>SUM(L52:L56)</f>
        <v>1350</v>
      </c>
      <c r="M51" s="85">
        <f>SUM(M52:M56)</f>
        <v>17500</v>
      </c>
      <c r="N51" s="85">
        <f>SUM(N52:N56)</f>
        <v>10000</v>
      </c>
      <c r="O51" s="85">
        <f>SUM(O52:O56)</f>
        <v>0</v>
      </c>
      <c r="P51" s="85">
        <f>SUM(P52:P56)</f>
        <v>0</v>
      </c>
      <c r="Q51" s="85">
        <f>SUM(Q52:Q56)</f>
        <v>0</v>
      </c>
      <c r="R51" s="161">
        <f>SUM(R52:R56)</f>
        <v>14380.64</v>
      </c>
    </row>
    <row r="52" spans="1:18" s="5" customFormat="1" ht="12.75">
      <c r="A52" s="88">
        <v>321</v>
      </c>
      <c r="B52" s="90" t="s">
        <v>76</v>
      </c>
      <c r="C52" s="85">
        <f t="shared" si="6"/>
        <v>34750</v>
      </c>
      <c r="D52" s="85"/>
      <c r="E52" s="85"/>
      <c r="F52" s="85">
        <v>1000</v>
      </c>
      <c r="G52" s="85"/>
      <c r="H52" s="214">
        <v>31500</v>
      </c>
      <c r="I52" s="214">
        <v>1500</v>
      </c>
      <c r="J52" s="214">
        <v>500</v>
      </c>
      <c r="K52" s="214"/>
      <c r="L52" s="85">
        <v>250</v>
      </c>
      <c r="M52" s="85"/>
      <c r="N52" s="85"/>
      <c r="O52" s="84"/>
      <c r="P52" s="84"/>
      <c r="Q52" s="84"/>
      <c r="R52" s="161"/>
    </row>
    <row r="53" spans="1:18" s="5" customFormat="1" ht="12.75">
      <c r="A53" s="207">
        <v>322</v>
      </c>
      <c r="B53" s="208" t="s">
        <v>98</v>
      </c>
      <c r="C53" s="85">
        <f>SUM(D53:R53)</f>
        <v>214349.9</v>
      </c>
      <c r="D53" s="85"/>
      <c r="E53" s="85"/>
      <c r="F53" s="85">
        <v>2650</v>
      </c>
      <c r="G53" s="85"/>
      <c r="H53" s="214">
        <v>136890</v>
      </c>
      <c r="I53" s="214">
        <v>35000</v>
      </c>
      <c r="J53" s="214">
        <v>7440</v>
      </c>
      <c r="K53" s="85">
        <v>6630</v>
      </c>
      <c r="L53" s="85">
        <v>1100</v>
      </c>
      <c r="M53" s="85">
        <v>15000</v>
      </c>
      <c r="N53" s="85">
        <v>5000</v>
      </c>
      <c r="O53" s="84"/>
      <c r="P53" s="84"/>
      <c r="Q53" s="84"/>
      <c r="R53" s="167">
        <f>1750+2889.9</f>
        <v>4639.9</v>
      </c>
    </row>
    <row r="54" spans="1:18" s="5" customFormat="1" ht="12.75">
      <c r="A54" s="207">
        <v>323</v>
      </c>
      <c r="B54" s="208" t="s">
        <v>99</v>
      </c>
      <c r="C54" s="85">
        <f>SUM(D54:R54)</f>
        <v>83600</v>
      </c>
      <c r="D54" s="85"/>
      <c r="F54" s="214">
        <v>7500</v>
      </c>
      <c r="G54" s="85"/>
      <c r="H54" s="214">
        <v>51000</v>
      </c>
      <c r="I54" s="214">
        <v>3300</v>
      </c>
      <c r="J54" s="214">
        <v>9200</v>
      </c>
      <c r="K54" s="85"/>
      <c r="L54" s="85"/>
      <c r="M54" s="85">
        <v>2500</v>
      </c>
      <c r="N54" s="85">
        <v>5000</v>
      </c>
      <c r="O54" s="84"/>
      <c r="P54" s="84"/>
      <c r="Q54" s="84"/>
      <c r="R54" s="167">
        <v>5100</v>
      </c>
    </row>
    <row r="55" spans="1:18" ht="12.75">
      <c r="A55" s="207">
        <v>324</v>
      </c>
      <c r="B55" s="208" t="s">
        <v>103</v>
      </c>
      <c r="C55" s="85">
        <f>SUM(D55:R55)</f>
        <v>20990.739999999998</v>
      </c>
      <c r="D55" s="214"/>
      <c r="E55" s="214"/>
      <c r="F55" s="85"/>
      <c r="G55" s="85">
        <v>15000</v>
      </c>
      <c r="H55" s="214">
        <v>1500</v>
      </c>
      <c r="I55" s="214"/>
      <c r="J55" s="214"/>
      <c r="K55" s="85"/>
      <c r="L55" s="85"/>
      <c r="M55" s="85"/>
      <c r="N55" s="85"/>
      <c r="O55" s="84"/>
      <c r="P55" s="84"/>
      <c r="Q55" s="84"/>
      <c r="R55" s="167">
        <v>4490.74</v>
      </c>
    </row>
    <row r="56" spans="1:18" ht="12.75">
      <c r="A56" s="207">
        <v>329</v>
      </c>
      <c r="B56" s="208" t="s">
        <v>77</v>
      </c>
      <c r="C56" s="85">
        <f t="shared" si="6"/>
        <v>23500</v>
      </c>
      <c r="D56" s="214"/>
      <c r="E56" s="214"/>
      <c r="F56" s="85">
        <v>2000</v>
      </c>
      <c r="G56" s="85"/>
      <c r="H56" s="214">
        <v>20000</v>
      </c>
      <c r="I56" s="214">
        <v>1000</v>
      </c>
      <c r="J56" s="214">
        <v>500</v>
      </c>
      <c r="K56" s="85"/>
      <c r="L56" s="85"/>
      <c r="M56" s="85"/>
      <c r="N56" s="85"/>
      <c r="O56" s="86">
        <v>0</v>
      </c>
      <c r="P56" s="86">
        <v>0</v>
      </c>
      <c r="Q56" s="86">
        <v>0</v>
      </c>
      <c r="R56" s="167">
        <v>150</v>
      </c>
    </row>
    <row r="57" spans="1:18" s="5" customFormat="1" ht="12.75">
      <c r="A57" s="88">
        <v>34</v>
      </c>
      <c r="B57" s="90" t="s">
        <v>29</v>
      </c>
      <c r="C57" s="85">
        <f>SUM(D57:O57)</f>
        <v>700</v>
      </c>
      <c r="D57" s="85">
        <f>SUM(D58)</f>
        <v>0</v>
      </c>
      <c r="E57" s="85">
        <f aca="true" t="shared" si="7" ref="E57:Q57">SUM(E58)</f>
        <v>0</v>
      </c>
      <c r="F57" s="85">
        <f t="shared" si="7"/>
        <v>0</v>
      </c>
      <c r="G57" s="85">
        <f t="shared" si="7"/>
        <v>0</v>
      </c>
      <c r="H57" s="85">
        <f t="shared" si="7"/>
        <v>700</v>
      </c>
      <c r="I57" s="85">
        <f t="shared" si="7"/>
        <v>0</v>
      </c>
      <c r="J57" s="85">
        <f t="shared" si="7"/>
        <v>0</v>
      </c>
      <c r="K57" s="85">
        <f t="shared" si="7"/>
        <v>0</v>
      </c>
      <c r="L57" s="85">
        <f t="shared" si="7"/>
        <v>0</v>
      </c>
      <c r="M57" s="85">
        <f t="shared" si="7"/>
        <v>0</v>
      </c>
      <c r="N57" s="85">
        <f t="shared" si="7"/>
        <v>0</v>
      </c>
      <c r="O57" s="85">
        <f t="shared" si="7"/>
        <v>0</v>
      </c>
      <c r="P57" s="85">
        <f t="shared" si="7"/>
        <v>0</v>
      </c>
      <c r="Q57" s="85">
        <f t="shared" si="7"/>
        <v>0</v>
      </c>
      <c r="R57" s="85">
        <f>SUM(R58)</f>
        <v>0</v>
      </c>
    </row>
    <row r="58" spans="1:18" s="5" customFormat="1" ht="12.75">
      <c r="A58" s="88">
        <v>343</v>
      </c>
      <c r="B58" s="90" t="s">
        <v>30</v>
      </c>
      <c r="C58" s="85">
        <f aca="true" t="shared" si="8" ref="C58:C64">SUM(D58:O58)</f>
        <v>700</v>
      </c>
      <c r="D58" s="85"/>
      <c r="E58" s="85"/>
      <c r="F58" s="85"/>
      <c r="G58" s="85"/>
      <c r="H58" s="85">
        <v>700</v>
      </c>
      <c r="I58" s="85"/>
      <c r="J58" s="85"/>
      <c r="K58" s="85"/>
      <c r="L58" s="85"/>
      <c r="M58" s="85"/>
      <c r="N58" s="85"/>
      <c r="O58" s="85"/>
      <c r="P58" s="85"/>
      <c r="Q58" s="85"/>
      <c r="R58" s="161"/>
    </row>
    <row r="59" spans="1:18" ht="12.75">
      <c r="A59" s="88">
        <v>37</v>
      </c>
      <c r="B59" s="90" t="s">
        <v>64</v>
      </c>
      <c r="C59" s="85">
        <f t="shared" si="8"/>
        <v>73000</v>
      </c>
      <c r="D59" s="84"/>
      <c r="E59" s="84"/>
      <c r="F59" s="84"/>
      <c r="G59" s="84"/>
      <c r="H59" s="84"/>
      <c r="I59" s="85">
        <f>+I60</f>
        <v>73000</v>
      </c>
      <c r="J59" s="84"/>
      <c r="K59" s="84"/>
      <c r="L59" s="84"/>
      <c r="M59" s="84"/>
      <c r="N59" s="84"/>
      <c r="O59" s="84"/>
      <c r="P59" s="84"/>
      <c r="Q59" s="84"/>
      <c r="R59" s="162"/>
    </row>
    <row r="60" spans="1:18" ht="22.5">
      <c r="A60" s="219">
        <v>372</v>
      </c>
      <c r="B60" s="213" t="s">
        <v>69</v>
      </c>
      <c r="C60" s="124">
        <f t="shared" si="8"/>
        <v>73000</v>
      </c>
      <c r="D60" s="123"/>
      <c r="E60" s="123"/>
      <c r="F60" s="123"/>
      <c r="G60" s="123"/>
      <c r="H60" s="123"/>
      <c r="I60" s="124">
        <v>73000</v>
      </c>
      <c r="J60" s="123"/>
      <c r="K60" s="123"/>
      <c r="L60" s="123"/>
      <c r="M60" s="123"/>
      <c r="N60" s="123"/>
      <c r="O60" s="123"/>
      <c r="P60" s="123"/>
      <c r="Q60" s="123"/>
      <c r="R60" s="171"/>
    </row>
    <row r="61" spans="1:20" s="5" customFormat="1" ht="22.5">
      <c r="A61" s="88">
        <v>4</v>
      </c>
      <c r="B61" s="90" t="s">
        <v>31</v>
      </c>
      <c r="C61" s="85">
        <f>SUM(D61:R61)</f>
        <v>301200</v>
      </c>
      <c r="D61" s="85">
        <f>+D62</f>
        <v>0</v>
      </c>
      <c r="E61" s="85">
        <f>+E62</f>
        <v>0</v>
      </c>
      <c r="F61" s="85">
        <f aca="true" t="shared" si="9" ref="F61:R61">+F62</f>
        <v>0</v>
      </c>
      <c r="G61" s="85">
        <f t="shared" si="9"/>
        <v>0</v>
      </c>
      <c r="H61" s="85">
        <f t="shared" si="9"/>
        <v>19000</v>
      </c>
      <c r="I61" s="85">
        <f t="shared" si="9"/>
        <v>270200</v>
      </c>
      <c r="J61" s="85"/>
      <c r="K61" s="85"/>
      <c r="L61" s="85"/>
      <c r="M61" s="85">
        <f t="shared" si="9"/>
        <v>7500</v>
      </c>
      <c r="N61" s="85">
        <f t="shared" si="9"/>
        <v>0</v>
      </c>
      <c r="O61" s="85">
        <f t="shared" si="9"/>
        <v>3500</v>
      </c>
      <c r="P61" s="85">
        <f t="shared" si="9"/>
        <v>0</v>
      </c>
      <c r="Q61" s="85">
        <f t="shared" si="9"/>
        <v>0</v>
      </c>
      <c r="R61" s="161">
        <f t="shared" si="9"/>
        <v>1000</v>
      </c>
      <c r="T61" s="38"/>
    </row>
    <row r="62" spans="1:18" s="5" customFormat="1" ht="22.5">
      <c r="A62" s="88">
        <v>42</v>
      </c>
      <c r="B62" s="90" t="s">
        <v>32</v>
      </c>
      <c r="C62" s="85">
        <f>SUM(D62:R62)</f>
        <v>301200</v>
      </c>
      <c r="D62" s="85">
        <f>SUM(D63:D64)</f>
        <v>0</v>
      </c>
      <c r="E62" s="85">
        <f>SUM(E63:E64)</f>
        <v>0</v>
      </c>
      <c r="F62" s="85">
        <f>SUM(F63:F64)</f>
        <v>0</v>
      </c>
      <c r="G62" s="85">
        <f>SUM(G63:G64)</f>
        <v>0</v>
      </c>
      <c r="H62" s="85">
        <f>SUM(H63:H64)</f>
        <v>19000</v>
      </c>
      <c r="I62" s="85">
        <f>SUM(I63:I65)</f>
        <v>270200</v>
      </c>
      <c r="J62" s="85">
        <f>SUM(J63:J64)</f>
        <v>0</v>
      </c>
      <c r="K62" s="85">
        <f>SUM(K63:K64)</f>
        <v>0</v>
      </c>
      <c r="L62" s="85">
        <f>SUM(L63:L64)</f>
        <v>0</v>
      </c>
      <c r="M62" s="85">
        <f>SUM(M63:M65)</f>
        <v>7500</v>
      </c>
      <c r="N62" s="85">
        <f>SUM(N63:N65)</f>
        <v>0</v>
      </c>
      <c r="O62" s="85">
        <f>SUM(O63:O65)</f>
        <v>3500</v>
      </c>
      <c r="P62" s="85">
        <f>SUM(P63:P65)</f>
        <v>0</v>
      </c>
      <c r="Q62" s="85">
        <f>SUM(Q63:Q65)</f>
        <v>0</v>
      </c>
      <c r="R62" s="161">
        <f>SUM(R63:R65)</f>
        <v>1000</v>
      </c>
    </row>
    <row r="63" spans="1:18" ht="12.75">
      <c r="A63" s="88">
        <v>422</v>
      </c>
      <c r="B63" s="90" t="s">
        <v>100</v>
      </c>
      <c r="C63" s="85">
        <f t="shared" si="8"/>
        <v>136700</v>
      </c>
      <c r="D63" s="85"/>
      <c r="E63" s="85"/>
      <c r="F63" s="85"/>
      <c r="G63" s="85"/>
      <c r="H63" s="214">
        <v>15000</v>
      </c>
      <c r="I63" s="85">
        <v>114200</v>
      </c>
      <c r="J63" s="85"/>
      <c r="K63" s="85"/>
      <c r="L63" s="85"/>
      <c r="M63" s="85">
        <v>7500</v>
      </c>
      <c r="N63" s="85"/>
      <c r="O63" s="84"/>
      <c r="P63" s="84"/>
      <c r="Q63" s="84"/>
      <c r="R63" s="162"/>
    </row>
    <row r="64" spans="1:18" ht="12.75">
      <c r="A64" s="216">
        <v>424</v>
      </c>
      <c r="B64" s="217" t="s">
        <v>102</v>
      </c>
      <c r="C64" s="100">
        <f t="shared" si="8"/>
        <v>163500</v>
      </c>
      <c r="D64" s="100"/>
      <c r="E64" s="100"/>
      <c r="F64" s="100"/>
      <c r="G64" s="100"/>
      <c r="H64" s="218">
        <v>4000</v>
      </c>
      <c r="I64" s="100">
        <v>156000</v>
      </c>
      <c r="J64" s="100"/>
      <c r="K64" s="100"/>
      <c r="L64" s="100"/>
      <c r="M64" s="100"/>
      <c r="N64" s="100"/>
      <c r="O64" s="100">
        <v>3500</v>
      </c>
      <c r="P64" s="152"/>
      <c r="Q64" s="152"/>
      <c r="R64" s="166"/>
    </row>
    <row r="65" spans="1:18" ht="13.5" thickBot="1">
      <c r="A65" s="207">
        <v>426</v>
      </c>
      <c r="B65" s="215" t="s">
        <v>101</v>
      </c>
      <c r="C65" s="100">
        <f>SUM(D65:R65)</f>
        <v>1000</v>
      </c>
      <c r="D65" s="117"/>
      <c r="E65" s="117"/>
      <c r="F65" s="117"/>
      <c r="G65" s="117"/>
      <c r="H65" s="220"/>
      <c r="I65" s="117"/>
      <c r="J65" s="117"/>
      <c r="K65" s="117"/>
      <c r="L65" s="117"/>
      <c r="M65" s="117"/>
      <c r="N65" s="117"/>
      <c r="O65" s="110"/>
      <c r="P65" s="110"/>
      <c r="Q65" s="110"/>
      <c r="R65" s="168">
        <v>1000</v>
      </c>
    </row>
    <row r="66" spans="1:18" s="5" customFormat="1" ht="14.25" thickBot="1" thickTop="1">
      <c r="A66" s="106"/>
      <c r="B66" s="107" t="s">
        <v>41</v>
      </c>
      <c r="C66" s="165">
        <f>SUM(D66:R66)</f>
        <v>762500.64</v>
      </c>
      <c r="D66" s="105">
        <f>+D46+D61</f>
        <v>0</v>
      </c>
      <c r="E66" s="105">
        <f>+E46+E61</f>
        <v>0</v>
      </c>
      <c r="F66" s="105">
        <f>+F46+F61</f>
        <v>15000</v>
      </c>
      <c r="G66" s="105">
        <f>+G46+G61</f>
        <v>15000</v>
      </c>
      <c r="H66" s="105">
        <f>+H46+H61</f>
        <v>264490</v>
      </c>
      <c r="I66" s="105">
        <f>+I46+I61</f>
        <v>386000</v>
      </c>
      <c r="J66" s="105">
        <f>+J46+J61</f>
        <v>20000</v>
      </c>
      <c r="K66" s="105">
        <f>+K46+K61</f>
        <v>6630</v>
      </c>
      <c r="L66" s="105">
        <f>+L46+L61</f>
        <v>1500</v>
      </c>
      <c r="M66" s="105">
        <f>+M46+M61</f>
        <v>25000</v>
      </c>
      <c r="N66" s="105">
        <f>+N46+N61</f>
        <v>10000</v>
      </c>
      <c r="O66" s="105">
        <f>+O46+O61</f>
        <v>3500</v>
      </c>
      <c r="P66" s="105">
        <f>+P46+P61</f>
        <v>0</v>
      </c>
      <c r="Q66" s="105">
        <f>+Q46+Q61</f>
        <v>0</v>
      </c>
      <c r="R66" s="165">
        <f>+R46+R61</f>
        <v>15380.64</v>
      </c>
    </row>
    <row r="67" spans="1:18" s="5" customFormat="1" ht="80.25" thickBot="1" thickTop="1">
      <c r="A67" s="115" t="s">
        <v>36</v>
      </c>
      <c r="B67" s="104" t="s">
        <v>47</v>
      </c>
      <c r="C67" s="68" t="s">
        <v>60</v>
      </c>
      <c r="D67" s="116" t="s">
        <v>48</v>
      </c>
      <c r="E67" s="116" t="s">
        <v>49</v>
      </c>
      <c r="F67" s="116" t="s">
        <v>13</v>
      </c>
      <c r="G67" s="68" t="s">
        <v>61</v>
      </c>
      <c r="H67" s="68" t="s">
        <v>55</v>
      </c>
      <c r="I67" s="116" t="s">
        <v>43</v>
      </c>
      <c r="J67" s="116" t="s">
        <v>44</v>
      </c>
      <c r="K67" s="116" t="s">
        <v>45</v>
      </c>
      <c r="L67" s="116" t="s">
        <v>46</v>
      </c>
      <c r="M67" s="116" t="s">
        <v>22</v>
      </c>
      <c r="N67" s="116" t="s">
        <v>17</v>
      </c>
      <c r="O67" s="116" t="s">
        <v>50</v>
      </c>
      <c r="P67" s="68" t="s">
        <v>51</v>
      </c>
      <c r="Q67" s="68" t="s">
        <v>72</v>
      </c>
      <c r="R67" s="155" t="s">
        <v>63</v>
      </c>
    </row>
    <row r="68" spans="1:18" s="5" customFormat="1" ht="13.5" thickTop="1">
      <c r="A68" s="93">
        <v>3</v>
      </c>
      <c r="B68" s="101" t="s">
        <v>23</v>
      </c>
      <c r="C68" s="102">
        <f aca="true" t="shared" si="10" ref="C68:C75">SUM(D68:O68)</f>
        <v>96000</v>
      </c>
      <c r="D68" s="102">
        <f>+D69+D73</f>
        <v>0</v>
      </c>
      <c r="E68" s="102">
        <f>+E69+E73</f>
        <v>0</v>
      </c>
      <c r="F68" s="102">
        <f>+F69+F73</f>
        <v>0</v>
      </c>
      <c r="G68" s="102">
        <f>+G69+G73</f>
        <v>0</v>
      </c>
      <c r="H68" s="102">
        <f>+H69+H73</f>
        <v>0</v>
      </c>
      <c r="I68" s="102">
        <f>+I69+I73</f>
        <v>26000</v>
      </c>
      <c r="J68" s="102">
        <f>+J69+J73</f>
        <v>0</v>
      </c>
      <c r="K68" s="102">
        <f>+K69+K73</f>
        <v>0</v>
      </c>
      <c r="L68" s="102">
        <f>+L69+L73</f>
        <v>0</v>
      </c>
      <c r="M68" s="102">
        <f>+M69+M73</f>
        <v>0</v>
      </c>
      <c r="N68" s="102">
        <f>+N69+N73</f>
        <v>0</v>
      </c>
      <c r="O68" s="102">
        <f>+O69+O73</f>
        <v>70000</v>
      </c>
      <c r="P68" s="102">
        <f>+P69+P73</f>
        <v>0</v>
      </c>
      <c r="Q68" s="102">
        <f>+Q69+Q73</f>
        <v>0</v>
      </c>
      <c r="R68" s="160">
        <f>+R69+R73</f>
        <v>0</v>
      </c>
    </row>
    <row r="69" spans="1:18" s="5" customFormat="1" ht="12.75">
      <c r="A69" s="88">
        <v>31</v>
      </c>
      <c r="B69" s="90" t="s">
        <v>24</v>
      </c>
      <c r="C69" s="85">
        <f t="shared" si="10"/>
        <v>0</v>
      </c>
      <c r="D69" s="85">
        <f>SUM(D70:D72)</f>
        <v>0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161"/>
    </row>
    <row r="70" spans="1:18" s="5" customFormat="1" ht="12.75">
      <c r="A70" s="88">
        <v>311</v>
      </c>
      <c r="B70" s="90" t="s">
        <v>25</v>
      </c>
      <c r="C70" s="85">
        <f t="shared" si="10"/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161"/>
    </row>
    <row r="71" spans="1:18" ht="12.75">
      <c r="A71" s="88">
        <v>312</v>
      </c>
      <c r="B71" s="90" t="s">
        <v>26</v>
      </c>
      <c r="C71" s="85">
        <f t="shared" si="10"/>
        <v>0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162"/>
    </row>
    <row r="72" spans="1:18" ht="12.75">
      <c r="A72" s="88">
        <v>313</v>
      </c>
      <c r="B72" s="90" t="s">
        <v>27</v>
      </c>
      <c r="C72" s="85">
        <f t="shared" si="10"/>
        <v>0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162"/>
    </row>
    <row r="73" spans="1:18" s="5" customFormat="1" ht="12.75">
      <c r="A73" s="88">
        <v>32</v>
      </c>
      <c r="B73" s="90" t="s">
        <v>28</v>
      </c>
      <c r="C73" s="85">
        <f t="shared" si="10"/>
        <v>96000</v>
      </c>
      <c r="D73" s="85">
        <f>SUM(D74:D75)</f>
        <v>0</v>
      </c>
      <c r="E73" s="85">
        <f>SUM(E74:E75)</f>
        <v>0</v>
      </c>
      <c r="F73" s="85">
        <f>SUM(F74:F75)</f>
        <v>0</v>
      </c>
      <c r="G73" s="85">
        <f>SUM(G74:G75)</f>
        <v>0</v>
      </c>
      <c r="H73" s="85">
        <f>SUM(H74:H75)</f>
        <v>0</v>
      </c>
      <c r="I73" s="85">
        <f>SUM(I74:I75)</f>
        <v>26000</v>
      </c>
      <c r="J73" s="85">
        <f>SUM(J74:J75)</f>
        <v>0</v>
      </c>
      <c r="K73" s="85">
        <f>SUM(K74:K75)</f>
        <v>0</v>
      </c>
      <c r="L73" s="85">
        <f>SUM(L74:L75)</f>
        <v>0</v>
      </c>
      <c r="M73" s="85">
        <f>SUM(M74:M75)</f>
        <v>0</v>
      </c>
      <c r="N73" s="85">
        <f>SUM(N74:N75)</f>
        <v>0</v>
      </c>
      <c r="O73" s="85">
        <f>SUM(O74:O75)</f>
        <v>70000</v>
      </c>
      <c r="P73" s="85">
        <f>SUM(P74:P75)</f>
        <v>0</v>
      </c>
      <c r="Q73" s="85">
        <f>SUM(Q74:Q75)</f>
        <v>0</v>
      </c>
      <c r="R73" s="161">
        <f>SUM(R74:R75)</f>
        <v>0</v>
      </c>
    </row>
    <row r="74" spans="1:18" ht="12.75">
      <c r="A74" s="207">
        <v>322</v>
      </c>
      <c r="B74" s="208" t="s">
        <v>98</v>
      </c>
      <c r="C74" s="85">
        <f t="shared" si="10"/>
        <v>75000</v>
      </c>
      <c r="D74" s="221"/>
      <c r="E74" s="221"/>
      <c r="F74" s="85"/>
      <c r="G74" s="85"/>
      <c r="H74" s="85"/>
      <c r="I74" s="85">
        <v>26000</v>
      </c>
      <c r="J74" s="85"/>
      <c r="K74" s="85"/>
      <c r="L74" s="85"/>
      <c r="M74" s="85"/>
      <c r="N74" s="85"/>
      <c r="O74" s="221">
        <v>49000</v>
      </c>
      <c r="P74" s="87"/>
      <c r="Q74" s="87"/>
      <c r="R74" s="162"/>
    </row>
    <row r="75" spans="1:18" ht="13.5" thickBot="1">
      <c r="A75" s="207">
        <v>323</v>
      </c>
      <c r="B75" s="208" t="s">
        <v>99</v>
      </c>
      <c r="C75" s="100">
        <f t="shared" si="10"/>
        <v>21000</v>
      </c>
      <c r="D75" s="222"/>
      <c r="E75" s="222"/>
      <c r="F75" s="100"/>
      <c r="G75" s="100"/>
      <c r="H75" s="100"/>
      <c r="I75" s="100"/>
      <c r="J75" s="100"/>
      <c r="K75" s="100"/>
      <c r="L75" s="100"/>
      <c r="M75" s="100"/>
      <c r="N75" s="100"/>
      <c r="O75" s="222">
        <v>21000</v>
      </c>
      <c r="P75" s="118"/>
      <c r="Q75" s="118"/>
      <c r="R75" s="166"/>
    </row>
    <row r="76" spans="1:18" s="5" customFormat="1" ht="14.25" thickBot="1" thickTop="1">
      <c r="A76" s="119"/>
      <c r="B76" s="107" t="s">
        <v>41</v>
      </c>
      <c r="C76" s="105">
        <f>+C68</f>
        <v>96000</v>
      </c>
      <c r="D76" s="105">
        <f>+D68</f>
        <v>0</v>
      </c>
      <c r="E76" s="105">
        <f>+E68</f>
        <v>0</v>
      </c>
      <c r="F76" s="105">
        <f>+F68</f>
        <v>0</v>
      </c>
      <c r="G76" s="105">
        <f>+G68</f>
        <v>0</v>
      </c>
      <c r="H76" s="105">
        <f>+H68</f>
        <v>0</v>
      </c>
      <c r="I76" s="105">
        <f>+I68</f>
        <v>26000</v>
      </c>
      <c r="J76" s="105">
        <f>+J68</f>
        <v>0</v>
      </c>
      <c r="K76" s="105">
        <f>+K68</f>
        <v>0</v>
      </c>
      <c r="L76" s="105">
        <f>+L68</f>
        <v>0</v>
      </c>
      <c r="M76" s="105">
        <f>+M68</f>
        <v>0</v>
      </c>
      <c r="N76" s="105">
        <f>+N68</f>
        <v>0</v>
      </c>
      <c r="O76" s="105">
        <f>+O68</f>
        <v>70000</v>
      </c>
      <c r="P76" s="105">
        <f>+P68</f>
        <v>0</v>
      </c>
      <c r="Q76" s="105">
        <f>+Q68</f>
        <v>0</v>
      </c>
      <c r="R76" s="165">
        <f>+R68</f>
        <v>0</v>
      </c>
    </row>
    <row r="77" spans="1:18" ht="80.25" thickBot="1" thickTop="1">
      <c r="A77" s="135" t="s">
        <v>36</v>
      </c>
      <c r="B77" s="136" t="s">
        <v>73</v>
      </c>
      <c r="C77" s="68" t="s">
        <v>74</v>
      </c>
      <c r="D77" s="137" t="s">
        <v>48</v>
      </c>
      <c r="E77" s="137" t="s">
        <v>49</v>
      </c>
      <c r="F77" s="137" t="s">
        <v>13</v>
      </c>
      <c r="G77" s="138" t="s">
        <v>75</v>
      </c>
      <c r="H77" s="138" t="s">
        <v>55</v>
      </c>
      <c r="I77" s="137" t="s">
        <v>43</v>
      </c>
      <c r="J77" s="137" t="s">
        <v>44</v>
      </c>
      <c r="K77" s="137" t="s">
        <v>45</v>
      </c>
      <c r="L77" s="137" t="s">
        <v>46</v>
      </c>
      <c r="M77" s="137" t="s">
        <v>22</v>
      </c>
      <c r="N77" s="137" t="s">
        <v>17</v>
      </c>
      <c r="O77" s="137" t="s">
        <v>50</v>
      </c>
      <c r="P77" s="68" t="s">
        <v>51</v>
      </c>
      <c r="Q77" s="205" t="s">
        <v>72</v>
      </c>
      <c r="R77" s="155" t="s">
        <v>63</v>
      </c>
    </row>
    <row r="78" spans="1:18" ht="13.5" thickTop="1">
      <c r="A78" s="139">
        <v>3</v>
      </c>
      <c r="B78" s="140" t="s">
        <v>23</v>
      </c>
      <c r="C78" s="141">
        <f>SUM(D78:Q78)</f>
        <v>4775000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f>+Q79+Q83</f>
        <v>4775000</v>
      </c>
      <c r="R78" s="141"/>
    </row>
    <row r="79" spans="1:18" ht="12.75">
      <c r="A79" s="142">
        <v>31</v>
      </c>
      <c r="B79" s="143" t="s">
        <v>24</v>
      </c>
      <c r="C79" s="124">
        <f aca="true" t="shared" si="11" ref="C79:C86">SUM(D79:Q79)</f>
        <v>4660000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24">
        <v>0</v>
      </c>
      <c r="Q79" s="124">
        <v>4660000</v>
      </c>
      <c r="R79" s="124"/>
    </row>
    <row r="80" spans="1:18" ht="12.75">
      <c r="A80" s="88">
        <v>311</v>
      </c>
      <c r="B80" s="90" t="s">
        <v>25</v>
      </c>
      <c r="C80" s="124">
        <f t="shared" si="11"/>
        <v>3820000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>
        <v>3820000</v>
      </c>
      <c r="R80" s="124"/>
    </row>
    <row r="81" spans="1:18" ht="12.75">
      <c r="A81" s="88">
        <v>312</v>
      </c>
      <c r="B81" s="90" t="s">
        <v>26</v>
      </c>
      <c r="C81" s="124">
        <f t="shared" si="11"/>
        <v>200000</v>
      </c>
      <c r="D81" s="124"/>
      <c r="E81" s="124"/>
      <c r="F81" s="124"/>
      <c r="G81" s="124"/>
      <c r="H81" s="206"/>
      <c r="I81" s="124"/>
      <c r="J81" s="124"/>
      <c r="K81" s="124"/>
      <c r="L81" s="124"/>
      <c r="M81" s="124"/>
      <c r="N81" s="124"/>
      <c r="O81" s="124"/>
      <c r="P81" s="124"/>
      <c r="Q81" s="124">
        <v>200000</v>
      </c>
      <c r="R81" s="124"/>
    </row>
    <row r="82" spans="1:18" ht="12.75">
      <c r="A82" s="88">
        <v>313</v>
      </c>
      <c r="B82" s="90" t="s">
        <v>27</v>
      </c>
      <c r="C82" s="124">
        <f t="shared" si="11"/>
        <v>640000</v>
      </c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>
        <v>640000</v>
      </c>
      <c r="R82" s="124"/>
    </row>
    <row r="83" spans="1:18" ht="12.75">
      <c r="A83" s="142">
        <v>32</v>
      </c>
      <c r="B83" s="143" t="s">
        <v>28</v>
      </c>
      <c r="C83" s="124">
        <f t="shared" si="11"/>
        <v>115000</v>
      </c>
      <c r="D83" s="124">
        <v>0</v>
      </c>
      <c r="E83" s="124">
        <v>0</v>
      </c>
      <c r="F83" s="124">
        <v>0</v>
      </c>
      <c r="G83" s="124">
        <v>0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115000</v>
      </c>
      <c r="R83" s="124"/>
    </row>
    <row r="84" spans="1:18" ht="12.75">
      <c r="A84" s="88">
        <v>321</v>
      </c>
      <c r="B84" s="90" t="s">
        <v>76</v>
      </c>
      <c r="C84" s="124">
        <f t="shared" si="11"/>
        <v>100000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>
        <v>100000</v>
      </c>
      <c r="R84" s="124"/>
    </row>
    <row r="85" spans="1:18" ht="13.5" thickBot="1">
      <c r="A85" s="207">
        <v>329</v>
      </c>
      <c r="B85" s="208" t="s">
        <v>77</v>
      </c>
      <c r="C85" s="124">
        <f t="shared" si="11"/>
        <v>15000</v>
      </c>
      <c r="D85" s="209"/>
      <c r="E85" s="209"/>
      <c r="F85" s="210"/>
      <c r="G85" s="210"/>
      <c r="H85" s="210"/>
      <c r="I85" s="210"/>
      <c r="J85" s="210"/>
      <c r="K85" s="210"/>
      <c r="L85" s="210"/>
      <c r="M85" s="210"/>
      <c r="N85" s="210"/>
      <c r="O85" s="209"/>
      <c r="P85" s="209"/>
      <c r="Q85" s="209">
        <v>15000</v>
      </c>
      <c r="R85" s="210"/>
    </row>
    <row r="86" spans="1:18" ht="14.25" thickBot="1" thickTop="1">
      <c r="A86" s="146"/>
      <c r="B86" s="147" t="s">
        <v>41</v>
      </c>
      <c r="C86" s="148">
        <f t="shared" si="11"/>
        <v>4775000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f>+Q78</f>
        <v>4775000</v>
      </c>
      <c r="R86" s="148"/>
    </row>
    <row r="87" spans="1:18" ht="80.25" thickBot="1" thickTop="1">
      <c r="A87" s="135" t="s">
        <v>36</v>
      </c>
      <c r="B87" s="136" t="s">
        <v>59</v>
      </c>
      <c r="C87" s="68" t="s">
        <v>60</v>
      </c>
      <c r="D87" s="137" t="s">
        <v>48</v>
      </c>
      <c r="E87" s="137" t="s">
        <v>49</v>
      </c>
      <c r="F87" s="137" t="s">
        <v>13</v>
      </c>
      <c r="G87" s="138" t="s">
        <v>61</v>
      </c>
      <c r="H87" s="138" t="s">
        <v>55</v>
      </c>
      <c r="I87" s="137" t="s">
        <v>43</v>
      </c>
      <c r="J87" s="137" t="s">
        <v>44</v>
      </c>
      <c r="K87" s="137" t="s">
        <v>45</v>
      </c>
      <c r="L87" s="137" t="s">
        <v>46</v>
      </c>
      <c r="M87" s="137" t="s">
        <v>22</v>
      </c>
      <c r="N87" s="137" t="s">
        <v>17</v>
      </c>
      <c r="O87" s="137" t="s">
        <v>50</v>
      </c>
      <c r="P87" s="68" t="s">
        <v>51</v>
      </c>
      <c r="Q87" s="68" t="s">
        <v>72</v>
      </c>
      <c r="R87" s="155" t="s">
        <v>63</v>
      </c>
    </row>
    <row r="88" spans="1:18" ht="13.5" thickTop="1">
      <c r="A88" s="139">
        <v>3</v>
      </c>
      <c r="B88" s="140" t="s">
        <v>23</v>
      </c>
      <c r="C88" s="141">
        <f>SUM(D88:O88)</f>
        <v>72080</v>
      </c>
      <c r="D88" s="141">
        <f>+D89+D93</f>
        <v>0</v>
      </c>
      <c r="E88" s="141">
        <f>+E89+E93</f>
        <v>0</v>
      </c>
      <c r="F88" s="141">
        <f>+F89+F93</f>
        <v>0</v>
      </c>
      <c r="G88" s="141">
        <f>+G89+G93</f>
        <v>0</v>
      </c>
      <c r="H88" s="141">
        <f>+H89+H93</f>
        <v>0</v>
      </c>
      <c r="I88" s="141">
        <f>+I89+I93</f>
        <v>50030</v>
      </c>
      <c r="J88" s="141">
        <f>+J89+J93</f>
        <v>0</v>
      </c>
      <c r="K88" s="141">
        <f>+K89+K93</f>
        <v>0</v>
      </c>
      <c r="L88" s="141">
        <f>+L89+L93</f>
        <v>0</v>
      </c>
      <c r="M88" s="141">
        <f>+M89+M93</f>
        <v>0</v>
      </c>
      <c r="N88" s="141">
        <f>+N89+N93</f>
        <v>0</v>
      </c>
      <c r="O88" s="141">
        <f>+O89+O93</f>
        <v>22050</v>
      </c>
      <c r="P88" s="141">
        <f>+P89+P93</f>
        <v>0</v>
      </c>
      <c r="Q88" s="141">
        <f>+Q89+Q93</f>
        <v>0</v>
      </c>
      <c r="R88" s="169">
        <f>+R89+R93</f>
        <v>0</v>
      </c>
    </row>
    <row r="89" spans="1:18" ht="12.75">
      <c r="A89" s="142">
        <v>31</v>
      </c>
      <c r="B89" s="143" t="s">
        <v>24</v>
      </c>
      <c r="C89" s="124">
        <f>SUM(D89:O89)</f>
        <v>68200</v>
      </c>
      <c r="D89" s="124">
        <f>SUM(D90:D92)</f>
        <v>0</v>
      </c>
      <c r="E89" s="124">
        <f>SUM(E90:E92)</f>
        <v>0</v>
      </c>
      <c r="F89" s="124">
        <f>SUM(F90:F92)</f>
        <v>0</v>
      </c>
      <c r="G89" s="124">
        <f>SUM(G90:G92)</f>
        <v>0</v>
      </c>
      <c r="H89" s="124">
        <f>SUM(H90:H92)</f>
        <v>0</v>
      </c>
      <c r="I89" s="124">
        <f>SUM(I90:I92)</f>
        <v>48100</v>
      </c>
      <c r="J89" s="124">
        <f>SUM(J90:J92)</f>
        <v>0</v>
      </c>
      <c r="K89" s="124">
        <f>SUM(K90:K92)</f>
        <v>0</v>
      </c>
      <c r="L89" s="124">
        <f>SUM(L90:L92)</f>
        <v>0</v>
      </c>
      <c r="M89" s="124">
        <f>SUM(M90:M92)</f>
        <v>0</v>
      </c>
      <c r="N89" s="124">
        <f>SUM(N90:N92)</f>
        <v>0</v>
      </c>
      <c r="O89" s="124">
        <f>SUM(O90:O92)</f>
        <v>20100</v>
      </c>
      <c r="P89" s="124">
        <f>SUM(P90:P92)</f>
        <v>0</v>
      </c>
      <c r="Q89" s="124">
        <f>SUM(Q90:Q92)</f>
        <v>0</v>
      </c>
      <c r="R89" s="170"/>
    </row>
    <row r="90" spans="1:18" ht="12.75">
      <c r="A90" s="88">
        <v>311</v>
      </c>
      <c r="B90" s="90" t="s">
        <v>25</v>
      </c>
      <c r="C90" s="124">
        <f>SUM(D90:O90)</f>
        <v>53000</v>
      </c>
      <c r="D90" s="124"/>
      <c r="E90" s="124"/>
      <c r="F90" s="124"/>
      <c r="G90" s="124"/>
      <c r="H90" s="124"/>
      <c r="I90" s="124">
        <v>38500</v>
      </c>
      <c r="J90" s="124"/>
      <c r="K90" s="124"/>
      <c r="L90" s="124"/>
      <c r="M90" s="124"/>
      <c r="N90" s="124"/>
      <c r="O90" s="124">
        <v>14500</v>
      </c>
      <c r="P90" s="124"/>
      <c r="Q90" s="124"/>
      <c r="R90" s="170"/>
    </row>
    <row r="91" spans="1:18" ht="12.75">
      <c r="A91" s="88">
        <v>312</v>
      </c>
      <c r="B91" s="90" t="s">
        <v>26</v>
      </c>
      <c r="C91" s="124">
        <f>SUM(D91:O91)</f>
        <v>5500</v>
      </c>
      <c r="D91" s="123"/>
      <c r="E91" s="123"/>
      <c r="F91" s="123"/>
      <c r="G91" s="123"/>
      <c r="H91" s="144"/>
      <c r="I91" s="124">
        <v>3000</v>
      </c>
      <c r="J91" s="124"/>
      <c r="K91" s="124"/>
      <c r="L91" s="124"/>
      <c r="M91" s="124"/>
      <c r="N91" s="124"/>
      <c r="O91" s="124">
        <v>2500</v>
      </c>
      <c r="P91" s="123"/>
      <c r="Q91" s="123"/>
      <c r="R91" s="171"/>
    </row>
    <row r="92" spans="1:18" ht="12.75">
      <c r="A92" s="88">
        <v>313</v>
      </c>
      <c r="B92" s="90" t="s">
        <v>27</v>
      </c>
      <c r="C92" s="124">
        <f>SUM(D92:O92)</f>
        <v>9700</v>
      </c>
      <c r="D92" s="123"/>
      <c r="E92" s="123"/>
      <c r="F92" s="123"/>
      <c r="G92" s="123"/>
      <c r="H92" s="123"/>
      <c r="I92" s="124">
        <v>6600</v>
      </c>
      <c r="J92" s="124"/>
      <c r="K92" s="124"/>
      <c r="L92" s="124"/>
      <c r="M92" s="124"/>
      <c r="N92" s="124"/>
      <c r="O92" s="124">
        <v>3100</v>
      </c>
      <c r="P92" s="123"/>
      <c r="Q92" s="123"/>
      <c r="R92" s="171"/>
    </row>
    <row r="93" spans="1:18" ht="12.75">
      <c r="A93" s="142">
        <v>32</v>
      </c>
      <c r="B93" s="143" t="s">
        <v>28</v>
      </c>
      <c r="C93" s="124">
        <f>SUM(D93:O93)</f>
        <v>3880</v>
      </c>
      <c r="D93" s="124">
        <f aca="true" t="shared" si="12" ref="D93:N93">SUM(D95:D95)</f>
        <v>0</v>
      </c>
      <c r="E93" s="124">
        <f t="shared" si="12"/>
        <v>0</v>
      </c>
      <c r="F93" s="124">
        <f t="shared" si="12"/>
        <v>0</v>
      </c>
      <c r="G93" s="124">
        <f t="shared" si="12"/>
        <v>0</v>
      </c>
      <c r="H93" s="124">
        <f t="shared" si="12"/>
        <v>0</v>
      </c>
      <c r="I93" s="124">
        <f>SUM(I94:I95)</f>
        <v>1930</v>
      </c>
      <c r="J93" s="124">
        <f t="shared" si="12"/>
        <v>0</v>
      </c>
      <c r="K93" s="124">
        <f t="shared" si="12"/>
        <v>0</v>
      </c>
      <c r="L93" s="124">
        <f t="shared" si="12"/>
        <v>0</v>
      </c>
      <c r="M93" s="124">
        <f t="shared" si="12"/>
        <v>0</v>
      </c>
      <c r="N93" s="124">
        <f t="shared" si="12"/>
        <v>0</v>
      </c>
      <c r="O93" s="124">
        <f>SUM(O94:O95)</f>
        <v>1950</v>
      </c>
      <c r="P93" s="124">
        <f>SUM(P94:P95)</f>
        <v>0</v>
      </c>
      <c r="Q93" s="124">
        <f>SUM(Q94:Q95)</f>
        <v>0</v>
      </c>
      <c r="R93" s="170">
        <f>SUM(R94:R95)</f>
        <v>0</v>
      </c>
    </row>
    <row r="94" spans="1:18" ht="12.75">
      <c r="A94" s="88">
        <v>321</v>
      </c>
      <c r="B94" s="90" t="s">
        <v>76</v>
      </c>
      <c r="C94" s="124">
        <f>SUM(D94:O94)</f>
        <v>3680</v>
      </c>
      <c r="D94" s="124"/>
      <c r="E94" s="124"/>
      <c r="F94" s="124"/>
      <c r="G94" s="124"/>
      <c r="H94" s="124"/>
      <c r="I94" s="124">
        <v>1830</v>
      </c>
      <c r="J94" s="124"/>
      <c r="K94" s="124"/>
      <c r="L94" s="124"/>
      <c r="M94" s="124"/>
      <c r="N94" s="124"/>
      <c r="O94" s="124">
        <v>1850</v>
      </c>
      <c r="P94" s="124"/>
      <c r="Q94" s="124"/>
      <c r="R94" s="170"/>
    </row>
    <row r="95" spans="1:18" ht="13.5" thickBot="1">
      <c r="A95" s="207">
        <v>323</v>
      </c>
      <c r="B95" s="208" t="s">
        <v>99</v>
      </c>
      <c r="C95" s="124">
        <f>SUM(D95:O95)</f>
        <v>200</v>
      </c>
      <c r="D95" s="145"/>
      <c r="E95" s="145"/>
      <c r="F95" s="123"/>
      <c r="G95" s="123"/>
      <c r="H95" s="123"/>
      <c r="I95" s="124">
        <v>100</v>
      </c>
      <c r="J95" s="124"/>
      <c r="K95" s="124"/>
      <c r="L95" s="124"/>
      <c r="M95" s="124"/>
      <c r="N95" s="124"/>
      <c r="O95" s="223">
        <v>100</v>
      </c>
      <c r="P95" s="145"/>
      <c r="Q95" s="145"/>
      <c r="R95" s="171"/>
    </row>
    <row r="96" spans="1:18" ht="14.25" thickBot="1" thickTop="1">
      <c r="A96" s="146"/>
      <c r="B96" s="147" t="s">
        <v>41</v>
      </c>
      <c r="C96" s="148">
        <f>+C88</f>
        <v>72080</v>
      </c>
      <c r="D96" s="148">
        <f>+D88</f>
        <v>0</v>
      </c>
      <c r="E96" s="148">
        <f>+E88</f>
        <v>0</v>
      </c>
      <c r="F96" s="148">
        <f aca="true" t="shared" si="13" ref="F96:Q96">+F88</f>
        <v>0</v>
      </c>
      <c r="G96" s="148">
        <f t="shared" si="13"/>
        <v>0</v>
      </c>
      <c r="H96" s="148">
        <f t="shared" si="13"/>
        <v>0</v>
      </c>
      <c r="I96" s="148">
        <f t="shared" si="13"/>
        <v>50030</v>
      </c>
      <c r="J96" s="148">
        <f t="shared" si="13"/>
        <v>0</v>
      </c>
      <c r="K96" s="148">
        <f t="shared" si="13"/>
        <v>0</v>
      </c>
      <c r="L96" s="148">
        <f t="shared" si="13"/>
        <v>0</v>
      </c>
      <c r="M96" s="148">
        <f t="shared" si="13"/>
        <v>0</v>
      </c>
      <c r="N96" s="148">
        <f t="shared" si="13"/>
        <v>0</v>
      </c>
      <c r="O96" s="148">
        <f t="shared" si="13"/>
        <v>22050</v>
      </c>
      <c r="P96" s="148">
        <f t="shared" si="13"/>
        <v>0</v>
      </c>
      <c r="Q96" s="148">
        <f t="shared" si="13"/>
        <v>0</v>
      </c>
      <c r="R96" s="172">
        <f>+R88</f>
        <v>0</v>
      </c>
    </row>
    <row r="97" spans="1:18" ht="13.5" thickTop="1">
      <c r="A97" s="65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73"/>
    </row>
    <row r="98" spans="1:18" ht="12.75">
      <c r="A98" s="65"/>
      <c r="B98" s="133" t="s">
        <v>79</v>
      </c>
      <c r="C98" s="42" t="s">
        <v>57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 t="s">
        <v>80</v>
      </c>
      <c r="O98" s="1"/>
      <c r="P98" s="1"/>
      <c r="Q98" s="1"/>
      <c r="R98" s="173"/>
    </row>
    <row r="99" spans="1:18" ht="12.75">
      <c r="A99" s="65"/>
      <c r="B99"/>
      <c r="C99" s="1"/>
      <c r="D99" s="134"/>
      <c r="E99" s="134"/>
      <c r="F99" s="1"/>
      <c r="G99" s="1"/>
      <c r="H99" s="1"/>
      <c r="I99" s="1"/>
      <c r="J99" s="1"/>
      <c r="K99" s="1"/>
      <c r="L99" s="1"/>
      <c r="M99" s="1"/>
      <c r="N99" s="1" t="s">
        <v>81</v>
      </c>
      <c r="O99" s="1"/>
      <c r="P99" s="1"/>
      <c r="Q99" s="1"/>
      <c r="R99" s="173"/>
    </row>
    <row r="100" spans="1:18" ht="12.75">
      <c r="A100" s="65"/>
      <c r="B100" t="s">
        <v>70</v>
      </c>
      <c r="C100" s="1"/>
      <c r="D100" s="134"/>
      <c r="E100" s="13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73"/>
    </row>
    <row r="101" spans="1:18" ht="12.75">
      <c r="A101" s="65"/>
      <c r="B101" s="12" t="s">
        <v>71</v>
      </c>
      <c r="C101" s="1"/>
      <c r="D101" s="134"/>
      <c r="E101" s="13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73"/>
    </row>
    <row r="102" spans="1:18" ht="12.75">
      <c r="A102" s="65"/>
      <c r="B102" s="1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73"/>
    </row>
    <row r="103" spans="1:18" ht="12.75">
      <c r="A103" s="65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73"/>
    </row>
    <row r="104" spans="1:18" ht="12.75">
      <c r="A104" s="65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73"/>
    </row>
    <row r="105" spans="1:18" ht="12.75">
      <c r="A105" s="65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73"/>
    </row>
    <row r="106" spans="1:18" ht="12.75">
      <c r="A106" s="65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73"/>
    </row>
    <row r="107" spans="1:18" ht="12.75">
      <c r="A107" s="65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73"/>
    </row>
    <row r="108" spans="1:18" ht="12.75">
      <c r="A108" s="65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73"/>
    </row>
    <row r="109" spans="1:18" ht="12.75">
      <c r="A109" s="65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3"/>
    </row>
    <row r="110" spans="1:18" ht="12.75">
      <c r="A110" s="65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3"/>
    </row>
    <row r="111" spans="1:18" ht="12.75">
      <c r="A111" s="65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73"/>
    </row>
    <row r="112" spans="1:18" ht="12.75">
      <c r="A112" s="65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73"/>
    </row>
    <row r="113" spans="1:18" ht="12.75">
      <c r="A113" s="65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73"/>
    </row>
    <row r="114" spans="1:18" ht="12.75">
      <c r="A114" s="65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73"/>
    </row>
    <row r="115" spans="1:18" ht="12.75">
      <c r="A115" s="65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73"/>
    </row>
    <row r="116" spans="1:18" ht="12.75">
      <c r="A116" s="65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73"/>
    </row>
    <row r="117" spans="1:18" ht="12.75">
      <c r="A117" s="65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73"/>
    </row>
    <row r="118" spans="1:18" ht="12.75">
      <c r="A118" s="65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73"/>
    </row>
    <row r="119" spans="1:18" ht="12.75">
      <c r="A119" s="65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3"/>
    </row>
    <row r="120" spans="1:18" ht="12.75">
      <c r="A120" s="65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3"/>
    </row>
    <row r="121" spans="1:18" ht="12.75">
      <c r="A121" s="65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73"/>
    </row>
    <row r="122" spans="1:18" ht="12.75">
      <c r="A122" s="65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73"/>
    </row>
    <row r="123" spans="1:18" ht="12.75">
      <c r="A123" s="65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73"/>
    </row>
    <row r="124" spans="1:18" ht="12.75">
      <c r="A124" s="65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73"/>
    </row>
    <row r="125" spans="1:18" ht="12.75">
      <c r="A125" s="65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73"/>
    </row>
    <row r="126" spans="1:18" ht="12.75">
      <c r="A126" s="65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73"/>
    </row>
    <row r="127" spans="1:18" ht="12.75">
      <c r="A127" s="65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73"/>
    </row>
    <row r="128" spans="1:18" ht="12.75">
      <c r="A128" s="65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73"/>
    </row>
    <row r="129" spans="1:18" ht="12.75">
      <c r="A129" s="65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73"/>
    </row>
    <row r="130" spans="1:18" ht="12.75">
      <c r="A130" s="65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73"/>
    </row>
    <row r="131" spans="1:18" ht="12.75">
      <c r="A131" s="65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73"/>
    </row>
    <row r="132" spans="1:18" ht="12.75">
      <c r="A132" s="65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73"/>
    </row>
    <row r="133" spans="1:18" ht="12.75">
      <c r="A133" s="65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73"/>
    </row>
    <row r="134" spans="1:18" ht="12.75">
      <c r="A134" s="65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73"/>
    </row>
    <row r="135" spans="1:18" ht="12.75">
      <c r="A135" s="65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73"/>
    </row>
    <row r="136" spans="1:18" ht="12.75">
      <c r="A136" s="65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73"/>
    </row>
    <row r="137" spans="1:18" ht="12.75">
      <c r="A137" s="65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73"/>
    </row>
    <row r="138" spans="1:18" ht="12.75">
      <c r="A138" s="65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73"/>
    </row>
    <row r="139" spans="1:18" ht="12.75">
      <c r="A139" s="65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73"/>
    </row>
    <row r="140" spans="1:18" ht="12.75">
      <c r="A140" s="65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73"/>
    </row>
    <row r="141" spans="1:18" ht="12.75">
      <c r="A141" s="65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73"/>
    </row>
    <row r="142" spans="1:18" ht="12.75">
      <c r="A142" s="65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73"/>
    </row>
    <row r="143" spans="1:18" ht="12.75">
      <c r="A143" s="65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73"/>
    </row>
    <row r="144" spans="1:18" ht="12.75">
      <c r="A144" s="65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73"/>
    </row>
    <row r="145" spans="1:18" ht="12.75">
      <c r="A145" s="65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73"/>
    </row>
    <row r="146" spans="1:18" ht="12.75">
      <c r="A146" s="65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73"/>
    </row>
    <row r="147" spans="1:18" ht="12.75">
      <c r="A147" s="65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73"/>
    </row>
    <row r="148" spans="1:18" ht="12.75">
      <c r="A148" s="65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73"/>
    </row>
    <row r="149" spans="1:18" ht="12.75">
      <c r="A149" s="65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73"/>
    </row>
    <row r="150" spans="1:18" ht="12.75">
      <c r="A150" s="65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73"/>
    </row>
    <row r="151" spans="1:18" ht="12.75">
      <c r="A151" s="65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73"/>
    </row>
    <row r="152" spans="1:18" ht="12.75">
      <c r="A152" s="65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73"/>
    </row>
    <row r="153" spans="1:18" ht="12.75">
      <c r="A153" s="65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73"/>
    </row>
    <row r="154" spans="1:18" ht="12.75">
      <c r="A154" s="65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73"/>
    </row>
    <row r="155" spans="1:18" ht="12.75">
      <c r="A155" s="65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73"/>
    </row>
    <row r="156" spans="1:18" ht="12.75">
      <c r="A156" s="65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73"/>
    </row>
    <row r="157" spans="1:18" ht="12.75">
      <c r="A157" s="65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73"/>
    </row>
    <row r="158" spans="1:18" ht="12.75">
      <c r="A158" s="65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73"/>
    </row>
    <row r="159" spans="1:18" ht="12.75">
      <c r="A159" s="65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73"/>
    </row>
    <row r="160" spans="1:18" ht="12.75">
      <c r="A160" s="65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73"/>
    </row>
    <row r="161" spans="1:18" ht="12.75">
      <c r="A161" s="65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73"/>
    </row>
    <row r="162" spans="1:18" ht="12.75">
      <c r="A162" s="65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73"/>
    </row>
    <row r="163" spans="1:18" ht="12.75">
      <c r="A163" s="65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73"/>
    </row>
    <row r="164" spans="1:18" ht="12.75">
      <c r="A164" s="65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73"/>
    </row>
    <row r="165" spans="1:18" ht="12.75">
      <c r="A165" s="65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73"/>
    </row>
    <row r="166" spans="1:18" ht="12.75">
      <c r="A166" s="65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73"/>
    </row>
    <row r="167" spans="1:18" ht="12.75">
      <c r="A167" s="65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73"/>
    </row>
    <row r="168" spans="1:18" ht="12.75">
      <c r="A168" s="65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73"/>
    </row>
    <row r="169" spans="1:18" ht="12.75">
      <c r="A169" s="65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73"/>
    </row>
    <row r="170" spans="1:18" ht="12.75">
      <c r="A170" s="65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73"/>
    </row>
    <row r="171" spans="1:18" ht="12.75">
      <c r="A171" s="65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73"/>
    </row>
    <row r="172" spans="1:18" ht="12.75">
      <c r="A172" s="65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73"/>
    </row>
    <row r="173" spans="1:18" ht="12.75">
      <c r="A173" s="65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73"/>
    </row>
    <row r="174" spans="1:18" ht="12.75">
      <c r="A174" s="65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73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3" max="16" man="1"/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2019-12-18T12:11:17Z</cp:lastPrinted>
  <dcterms:created xsi:type="dcterms:W3CDTF">2013-09-11T11:00:21Z</dcterms:created>
  <dcterms:modified xsi:type="dcterms:W3CDTF">2019-12-18T12:11:34Z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