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šk.odbor 12.2025\"/>
    </mc:Choice>
  </mc:AlternateContent>
  <bookViews>
    <workbookView xWindow="0" yWindow="0" windowWidth="28800" windowHeight="11730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 - 2. razina" sheetId="1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E12" i="5"/>
  <c r="D12" i="5"/>
  <c r="E18" i="10"/>
  <c r="F18" i="10"/>
  <c r="D18" i="10"/>
  <c r="H26" i="3"/>
  <c r="G26" i="3"/>
  <c r="F26" i="3"/>
  <c r="G15" i="3"/>
  <c r="H15" i="3"/>
  <c r="F15" i="3"/>
  <c r="J12" i="16"/>
  <c r="I12" i="16"/>
  <c r="I9" i="16"/>
  <c r="J9" i="16"/>
  <c r="H12" i="16"/>
  <c r="H9" i="16"/>
  <c r="G24" i="3" l="1"/>
  <c r="H24" i="3"/>
  <c r="F24" i="3"/>
  <c r="E24" i="3"/>
  <c r="B39" i="10" l="1"/>
  <c r="B37" i="10"/>
  <c r="B35" i="10"/>
  <c r="B33" i="10"/>
  <c r="B31" i="10"/>
  <c r="B29" i="10"/>
  <c r="B17" i="10"/>
  <c r="B21" i="10"/>
  <c r="B19" i="10"/>
  <c r="B15" i="10"/>
  <c r="B13" i="10"/>
  <c r="B11" i="10"/>
  <c r="D24" i="3"/>
  <c r="B11" i="5"/>
  <c r="B10" i="5" s="1"/>
  <c r="B28" i="10" l="1"/>
  <c r="B10" i="10"/>
  <c r="D30" i="3" l="1"/>
  <c r="D23" i="3" s="1"/>
  <c r="E16" i="3" l="1"/>
  <c r="D16" i="3"/>
  <c r="D11" i="3"/>
  <c r="E11" i="3"/>
  <c r="J21" i="16" l="1"/>
  <c r="I21" i="16"/>
  <c r="J11" i="16"/>
  <c r="I11" i="16"/>
  <c r="J8" i="16"/>
  <c r="I8" i="16"/>
  <c r="J14" i="16" l="1"/>
  <c r="J22" i="16" s="1"/>
  <c r="I14" i="16"/>
  <c r="I22" i="16" s="1"/>
  <c r="E11" i="5"/>
  <c r="E10" i="5" s="1"/>
  <c r="F11" i="5"/>
  <c r="F10" i="5" s="1"/>
  <c r="E21" i="10"/>
  <c r="F21" i="10"/>
  <c r="E19" i="10"/>
  <c r="F19" i="10"/>
  <c r="E17" i="10"/>
  <c r="F17" i="10"/>
  <c r="E11" i="10"/>
  <c r="F11" i="10"/>
  <c r="E37" i="10"/>
  <c r="F37" i="10"/>
  <c r="E39" i="10"/>
  <c r="F39" i="10"/>
  <c r="E35" i="10"/>
  <c r="F35" i="10"/>
  <c r="E33" i="10"/>
  <c r="F33" i="10"/>
  <c r="E31" i="10"/>
  <c r="F31" i="10"/>
  <c r="D29" i="10"/>
  <c r="E29" i="10"/>
  <c r="F29" i="10"/>
  <c r="D13" i="10"/>
  <c r="E13" i="10"/>
  <c r="F13" i="10"/>
  <c r="D15" i="10"/>
  <c r="E15" i="10"/>
  <c r="F15" i="10"/>
  <c r="G30" i="3"/>
  <c r="H30" i="3"/>
  <c r="G11" i="3"/>
  <c r="H11" i="3"/>
  <c r="G16" i="3"/>
  <c r="H16" i="3"/>
  <c r="F10" i="10" l="1"/>
  <c r="E10" i="10"/>
  <c r="F28" i="10"/>
  <c r="H23" i="3"/>
  <c r="G23" i="3"/>
  <c r="E28" i="10"/>
  <c r="C11" i="5"/>
  <c r="C10" i="5" s="1"/>
  <c r="C39" i="10"/>
  <c r="C37" i="10"/>
  <c r="C35" i="10"/>
  <c r="C33" i="10"/>
  <c r="C31" i="10"/>
  <c r="C29" i="10"/>
  <c r="C21" i="10"/>
  <c r="C19" i="10"/>
  <c r="C17" i="10"/>
  <c r="C15" i="10"/>
  <c r="C13" i="10"/>
  <c r="C11" i="10"/>
  <c r="E30" i="3"/>
  <c r="F16" i="3"/>
  <c r="F11" i="3"/>
  <c r="G21" i="16"/>
  <c r="H11" i="16"/>
  <c r="H8" i="16"/>
  <c r="C28" i="10" l="1"/>
  <c r="C10" i="10"/>
  <c r="E23" i="3"/>
  <c r="H14" i="16"/>
  <c r="D11" i="5"/>
  <c r="D10" i="5" s="1"/>
  <c r="D21" i="10" l="1"/>
  <c r="D19" i="10"/>
  <c r="D17" i="10"/>
  <c r="D11" i="10"/>
  <c r="D39" i="10"/>
  <c r="D37" i="10"/>
  <c r="D33" i="10"/>
  <c r="D31" i="10"/>
  <c r="D35" i="10"/>
  <c r="F30" i="3"/>
  <c r="F23" i="3" l="1"/>
  <c r="D28" i="10"/>
  <c r="D10" i="10"/>
  <c r="F37" i="16"/>
  <c r="G34" i="16" s="1"/>
  <c r="G37" i="16" s="1"/>
  <c r="H34" i="16" l="1"/>
  <c r="H37" i="16" s="1"/>
  <c r="I34" i="16" s="1"/>
  <c r="I37" i="16" s="1"/>
  <c r="J34" i="16" s="1"/>
  <c r="J37" i="16" s="1"/>
  <c r="H21" i="16"/>
  <c r="H22" i="16" s="1"/>
  <c r="F21" i="16"/>
  <c r="G11" i="16"/>
  <c r="F11" i="16"/>
  <c r="G8" i="16"/>
  <c r="F8" i="16"/>
  <c r="J28" i="16" l="1"/>
  <c r="J29" i="16" s="1"/>
  <c r="F14" i="16"/>
  <c r="F22" i="16" s="1"/>
  <c r="F28" i="16" s="1"/>
  <c r="G28" i="16"/>
  <c r="I28" i="16"/>
  <c r="G14" i="16"/>
  <c r="H28" i="16" l="1"/>
  <c r="H29" i="16" s="1"/>
  <c r="G29" i="16"/>
  <c r="I29" i="16"/>
  <c r="F29" i="16"/>
</calcChain>
</file>

<file path=xl/sharedStrings.xml><?xml version="1.0" encoding="utf-8"?>
<sst xmlns="http://schemas.openxmlformats.org/spreadsheetml/2006/main" count="327" uniqueCount="145">
  <si>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</si>
  <si>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</si>
  <si>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</si>
  <si>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</si>
  <si>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</si>
  <si>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</si>
  <si>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</si>
  <si>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</si>
  <si>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</si>
  <si>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</si>
  <si>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</si>
  <si>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</si>
  <si>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</si>
  <si>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</si>
  <si>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</si>
  <si>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</si>
  <si>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</si>
  <si>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</si>
  <si>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</si>
  <si>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</si>
  <si>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</si>
  <si>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</si>
  <si>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</si>
  <si>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</si>
  <si>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</si>
  <si>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</si>
  <si>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</si>
  <si>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…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</si>
  <si>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</si>
  <si>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</si>
  <si>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</si>
  <si>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</si>
  <si>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</si>
  <si>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</si>
  <si>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</si>
  <si>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</si>
  <si>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</si>
  <si>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</si>
  <si>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</si>
  <si>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</si>
  <si>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</si>
  <si>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</si>
  <si>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</si>
  <si>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</si>
  <si>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</si>
  <si>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</si>
  <si>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</si>
  <si>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</si>
  <si>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</si>
  <si>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</si>
  <si>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</si>
  <si>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</si>
  <si>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</si>
  <si>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</si>
  <si>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</si>
  <si>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</si>
  <si>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</si>
  <si>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</si>
  <si>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</si>
  <si>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</si>
  <si>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</si>
  <si>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</si>
  <si>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Financijski  rashodi</t>
  </si>
  <si>
    <t>Naknade građanima i kućanstvima na temelju osiguranja i druge naknade</t>
  </si>
  <si>
    <t>Rashodi za nabavu proizvedene dugotrajne 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</si>
  <si>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</si>
  <si>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</si>
  <si>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</si>
  <si>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 xml:space="preserve">   11 Prihodi iz nadležnog proračuna</t>
  </si>
  <si>
    <t>4 Prihodi za posebne namjene</t>
  </si>
  <si>
    <t>41 Prihodi za posebne namjene</t>
  </si>
  <si>
    <t>5 Pomoći</t>
  </si>
  <si>
    <t>51 Tekuće pomoći iz proračuna</t>
  </si>
  <si>
    <t>6 Donacije</t>
  </si>
  <si>
    <t>61 Donacije</t>
  </si>
  <si>
    <t>7 Prihodi od prodaje ili zamj.nef.imovine i nakn.s nas.osig.</t>
  </si>
  <si>
    <t>71 Prihodi od prodaje ili zamj.nef.imovine i nakn.s nas.osig.</t>
  </si>
  <si>
    <t>RAZDJEL 600</t>
  </si>
  <si>
    <t>UPRAVNI ODJEL ZA DRUŠTVENE DJELATNOSTI, MLADE I SPORT</t>
  </si>
  <si>
    <t>GLAVA 60002</t>
  </si>
  <si>
    <t>OSNOVNE ŠKOLE</t>
  </si>
  <si>
    <t>PROGRAM 4002</t>
  </si>
  <si>
    <t>OBRAZOVANJE DO STANDARDA</t>
  </si>
  <si>
    <t>Aktivnost A402001</t>
  </si>
  <si>
    <t>Decentralizirane funkcije osnovnoškolskog obrazovanja</t>
  </si>
  <si>
    <t>Izvor financiranja 5.1.102</t>
  </si>
  <si>
    <t>DECENTRALIZIRANA SREDSTVA ŠKOLE</t>
  </si>
  <si>
    <t>GLAVNI PROGRAM A12</t>
  </si>
  <si>
    <t xml:space="preserve">OBRAZOVANJE </t>
  </si>
  <si>
    <t>Aktivnost A402002</t>
  </si>
  <si>
    <t>Izvor financiranja 5.1.76</t>
  </si>
  <si>
    <t>Administrativno, tehničko i stručno osoblje</t>
  </si>
  <si>
    <t>POMOĆI IZ DRŽ.PR.ZA OŠ TONE PERUŠKA</t>
  </si>
  <si>
    <t>Aktivnost K402001</t>
  </si>
  <si>
    <t>Kapitalna ulaganja u osnovne škole</t>
  </si>
  <si>
    <t>PROGRAM 4003</t>
  </si>
  <si>
    <t>OBRAZOVANJE IZNAD STANDARDA</t>
  </si>
  <si>
    <t>Aktivnost A403002</t>
  </si>
  <si>
    <t>Produženi boravak u osnovnim školama</t>
  </si>
  <si>
    <t>Izvor financiranja 1.1.01</t>
  </si>
  <si>
    <t>OPĆI PRIHODI I PRIMICI</t>
  </si>
  <si>
    <t>Izvor financiranja 4.1.28</t>
  </si>
  <si>
    <t>PRIHODI OD SUFINANCIRANJA CIJENE USLUGA OŠ TONE PERUŠKA</t>
  </si>
  <si>
    <t>Izvor financiranja 5.1.113</t>
  </si>
  <si>
    <t>POMOĆI IZ OPĆINSKIH PR.OŠ TONE PERUŠKA</t>
  </si>
  <si>
    <t>Aktivnost A403005</t>
  </si>
  <si>
    <t>Redovni program odgoja i obrazovanja</t>
  </si>
  <si>
    <t>Izvor financiranja 3.1.48</t>
  </si>
  <si>
    <t>OSTALI PRIHODI OŠ TONE PERUŠKA</t>
  </si>
  <si>
    <t>Izvor financiranja 4.1.85</t>
  </si>
  <si>
    <t>PRIHODI OD SUFINANCIRANJA CIJENE USLUGA - VIŠAK KORISNICI</t>
  </si>
  <si>
    <t>Izvor financiranja 5.1.100</t>
  </si>
  <si>
    <t>POMOĆI IZ GRADSKOG PR.OŠ TONE PERUŠKA</t>
  </si>
  <si>
    <t>Izvor financiranja 5.1.77</t>
  </si>
  <si>
    <t>POMOĆI IZ ŽUP.PR.ZA OŠ TONE PERUŠKA</t>
  </si>
  <si>
    <t>Izvor financiranja 6.1.30</t>
  </si>
  <si>
    <t>DONACIJE OŠ TONE PERUŠKA</t>
  </si>
  <si>
    <t>Izvor financiranja 7.1.13</t>
  </si>
  <si>
    <t>PRIHODI OD NAKNADA ŠTETA S OSNOVE OSIGURANJA OŠ TONE PERUŠKA</t>
  </si>
  <si>
    <t>Tekući projekt T403012</t>
  </si>
  <si>
    <t>Pomoćnici u nastavi</t>
  </si>
  <si>
    <t>Izvor financiranja 5.1.149</t>
  </si>
  <si>
    <t>POMOĆI ZA PROJEKT ZAJEDNO DO ZNANJA</t>
  </si>
  <si>
    <t>GLAVNI PROGRAM A16</t>
  </si>
  <si>
    <t>SOCIJALNA SKRB</t>
  </si>
  <si>
    <t>PROGRAM 4007</t>
  </si>
  <si>
    <t>Aktivnost A407001</t>
  </si>
  <si>
    <t>pomoć socijalno ugroženoj kategoriji građana</t>
  </si>
  <si>
    <t>09 Obrazovanje</t>
  </si>
  <si>
    <t>091 Predškolsko i osnovno obrazovanje</t>
  </si>
  <si>
    <t>096 Dodatne usluge u obrazovanju</t>
  </si>
  <si>
    <t>Projekcija proračuna
za 2027.</t>
  </si>
  <si>
    <t>Ostali rashodi</t>
  </si>
  <si>
    <t>Izvor financiranja 5.1.185</t>
  </si>
  <si>
    <t>POMOĆI IZ DRŽ.PR.ZA OŠ TONE PERUŠKA - VIŠAK KORISNICI</t>
  </si>
  <si>
    <t>Ravnatelj škole:</t>
  </si>
  <si>
    <t>Kristijan Cinkopan, prof. TZK</t>
  </si>
  <si>
    <t>Izvršenje 2024.</t>
  </si>
  <si>
    <t>Plan 2025.</t>
  </si>
  <si>
    <t>Proračun za 2026.</t>
  </si>
  <si>
    <t>Projekcija proračuna
za 2028.</t>
  </si>
  <si>
    <t>PRORAČUN JEDINICE LOKALNE I PODRUČNE (REGIONALNE) SAMOUPRAVE ZA 2026. I PROJEKCIJA ZA 2027. I 2028. GODINU</t>
  </si>
  <si>
    <t>Predsjednica Školskog odbora:</t>
  </si>
  <si>
    <t>Tina Knapić</t>
  </si>
  <si>
    <t>U Puli,22 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</si>
</sst>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wrapText="1"/>
    </xf>
    <xf numFmtId="49" fontId="20" fillId="0" borderId="6" xfId="0" applyNumberFormat="1" applyFont="1" applyFill="1" applyBorder="1" applyAlignment="1" applyProtection="1">
      <alignment horizontal="lef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21" fillId="8" borderId="4" xfId="0" applyNumberFormat="1" applyFont="1" applyFill="1" applyBorder="1" applyAlignment="1" applyProtection="1">
      <alignment horizontal="left" vertical="center" wrapText="1"/>
    </xf>
    <xf numFmtId="4" fontId="21" fillId="8" borderId="4" xfId="0" applyNumberFormat="1" applyFont="1" applyFill="1" applyBorder="1" applyAlignment="1">
      <alignment horizontal="right"/>
    </xf>
    <xf numFmtId="4" fontId="21" fillId="8" borderId="3" xfId="0" applyNumberFormat="1" applyFont="1" applyFill="1" applyBorder="1" applyAlignment="1">
      <alignment horizontal="right"/>
    </xf>
    <xf numFmtId="0" fontId="22" fillId="0" borderId="0" xfId="0" applyFont="1"/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0" xfId="0" applyFont="1"/>
    <xf numFmtId="0" fontId="1" fillId="0" borderId="0" xfId="0" applyFont="1"/>
    <xf numFmtId="4" fontId="6" fillId="7" borderId="4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wrapText="1"/>
    </xf>
    <xf numFmtId="2" fontId="21" fillId="8" borderId="4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/>
    <xf numFmtId="0" fontId="0" fillId="0" borderId="0" xfId="0" applyAlignment="1"/>
    <xf numFmtId="0" fontId="9" fillId="0" borderId="1" xfId="0" quotePrefix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21" fillId="8" borderId="1" xfId="0" applyNumberFormat="1" applyFont="1" applyFill="1" applyBorder="1" applyAlignment="1" applyProtection="1">
      <alignment horizontal="left" vertical="center" wrapText="1"/>
    </xf>
    <xf numFmtId="0" fontId="21" fillId="8" borderId="2" xfId="0" applyNumberFormat="1" applyFont="1" applyFill="1" applyBorder="1" applyAlignment="1" applyProtection="1">
      <alignment horizontal="left" vertical="center" wrapText="1"/>
    </xf>
    <xf numFmtId="0" fontId="21" fillId="8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0" t="s">
        <v>141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110" t="s">
        <v>18</v>
      </c>
      <c r="B3" s="110"/>
      <c r="C3" s="110"/>
      <c r="D3" s="110"/>
      <c r="E3" s="110"/>
      <c r="F3" s="110"/>
      <c r="G3" s="110"/>
      <c r="H3" s="110"/>
      <c r="I3" s="111"/>
      <c r="J3" s="111"/>
    </row>
    <row r="4" spans="1:10" ht="18" x14ac:dyDescent="0.25">
      <c r="A4" s="20"/>
      <c r="B4" s="20"/>
      <c r="C4" s="20"/>
      <c r="D4" s="20"/>
      <c r="E4" s="20"/>
      <c r="F4" s="20"/>
      <c r="G4" s="20"/>
      <c r="H4" s="20"/>
      <c r="I4" s="5"/>
      <c r="J4" s="5"/>
    </row>
    <row r="5" spans="1:10" ht="18" customHeight="1" x14ac:dyDescent="0.25">
      <c r="A5" s="110" t="s">
        <v>25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29</v>
      </c>
    </row>
    <row r="7" spans="1:10" ht="25.5" x14ac:dyDescent="0.25">
      <c r="A7" s="24"/>
      <c r="B7" s="25"/>
      <c r="C7" s="25"/>
      <c r="D7" s="26"/>
      <c r="E7" s="27"/>
      <c r="F7" s="3" t="s">
        <v>137</v>
      </c>
      <c r="G7" s="3" t="s">
        <v>138</v>
      </c>
      <c r="H7" s="3" t="s">
        <v>139</v>
      </c>
      <c r="I7" s="3" t="s">
        <v>131</v>
      </c>
      <c r="J7" s="3" t="s">
        <v>140</v>
      </c>
    </row>
    <row r="8" spans="1:10" x14ac:dyDescent="0.25">
      <c r="A8" s="113" t="s">
        <v>0</v>
      </c>
      <c r="B8" s="114"/>
      <c r="C8" s="114"/>
      <c r="D8" s="114"/>
      <c r="E8" s="115"/>
      <c r="F8" s="63">
        <f>F9+F10</f>
        <v>1510641.57</v>
      </c>
      <c r="G8" s="63">
        <f>G9+G10</f>
        <v>1890038</v>
      </c>
      <c r="H8" s="63">
        <f t="shared" ref="H8:J8" si="0">H9+H10</f>
        <v>1927831</v>
      </c>
      <c r="I8" s="63">
        <f t="shared" si="0"/>
        <v>1927831</v>
      </c>
      <c r="J8" s="63">
        <f t="shared" si="0"/>
        <v>1927831</v>
      </c>
    </row>
    <row r="9" spans="1:10" x14ac:dyDescent="0.25">
      <c r="A9" s="116" t="s">
        <v>44</v>
      </c>
      <c r="B9" s="117"/>
      <c r="C9" s="117"/>
      <c r="D9" s="117"/>
      <c r="E9" s="109"/>
      <c r="F9" s="64">
        <v>1510641.57</v>
      </c>
      <c r="G9" s="64">
        <v>1890038</v>
      </c>
      <c r="H9" s="64">
        <f>1928230-399</f>
        <v>1927831</v>
      </c>
      <c r="I9" s="64">
        <f t="shared" ref="I9:J9" si="1">1928230-399</f>
        <v>1927831</v>
      </c>
      <c r="J9" s="64">
        <f t="shared" si="1"/>
        <v>1927831</v>
      </c>
    </row>
    <row r="10" spans="1:10" x14ac:dyDescent="0.25">
      <c r="A10" s="108" t="s">
        <v>45</v>
      </c>
      <c r="B10" s="109"/>
      <c r="C10" s="109"/>
      <c r="D10" s="109"/>
      <c r="E10" s="109"/>
      <c r="F10" s="64">
        <v>0</v>
      </c>
      <c r="G10" s="64">
        <v>0</v>
      </c>
      <c r="H10" s="64">
        <v>0</v>
      </c>
      <c r="I10" s="64">
        <v>0</v>
      </c>
      <c r="J10" s="64">
        <v>0</v>
      </c>
    </row>
    <row r="11" spans="1:10" x14ac:dyDescent="0.25">
      <c r="A11" s="30" t="s">
        <v>1</v>
      </c>
      <c r="B11" s="52"/>
      <c r="C11" s="52"/>
      <c r="D11" s="52"/>
      <c r="E11" s="52"/>
      <c r="F11" s="63">
        <f>F12+F13</f>
        <v>1512665.8099999998</v>
      </c>
      <c r="G11" s="63">
        <f>G12+G13</f>
        <v>1890160.33</v>
      </c>
      <c r="H11" s="63">
        <f t="shared" ref="H11:J11" si="2">H12+H13</f>
        <v>1929831</v>
      </c>
      <c r="I11" s="63">
        <f t="shared" si="2"/>
        <v>1927831</v>
      </c>
      <c r="J11" s="63">
        <f t="shared" si="2"/>
        <v>1927831</v>
      </c>
    </row>
    <row r="12" spans="1:10" x14ac:dyDescent="0.25">
      <c r="A12" s="120" t="s">
        <v>46</v>
      </c>
      <c r="B12" s="117"/>
      <c r="C12" s="117"/>
      <c r="D12" s="117"/>
      <c r="E12" s="117"/>
      <c r="F12" s="64">
        <v>1508781.92</v>
      </c>
      <c r="G12" s="64">
        <v>1860187.33</v>
      </c>
      <c r="H12" s="64">
        <f>1901696-399</f>
        <v>1901297</v>
      </c>
      <c r="I12" s="64">
        <f>1899696-399</f>
        <v>1899297</v>
      </c>
      <c r="J12" s="64">
        <f>1899696-399</f>
        <v>1899297</v>
      </c>
    </row>
    <row r="13" spans="1:10" x14ac:dyDescent="0.25">
      <c r="A13" s="121" t="s">
        <v>47</v>
      </c>
      <c r="B13" s="109"/>
      <c r="C13" s="109"/>
      <c r="D13" s="109"/>
      <c r="E13" s="109"/>
      <c r="F13" s="65">
        <v>3883.89</v>
      </c>
      <c r="G13" s="65">
        <v>29973</v>
      </c>
      <c r="H13" s="65">
        <v>28534</v>
      </c>
      <c r="I13" s="65">
        <v>28534</v>
      </c>
      <c r="J13" s="65">
        <v>28534</v>
      </c>
    </row>
    <row r="14" spans="1:10" x14ac:dyDescent="0.25">
      <c r="A14" s="122" t="s">
        <v>54</v>
      </c>
      <c r="B14" s="114"/>
      <c r="C14" s="114"/>
      <c r="D14" s="114"/>
      <c r="E14" s="114"/>
      <c r="F14" s="63">
        <f>F8-F11</f>
        <v>-2024.2399999997579</v>
      </c>
      <c r="G14" s="63">
        <f>G8-G11</f>
        <v>-122.33000000007451</v>
      </c>
      <c r="H14" s="63">
        <f t="shared" ref="H14:J14" si="3">H8-H11</f>
        <v>-2000</v>
      </c>
      <c r="I14" s="63">
        <f t="shared" si="3"/>
        <v>0</v>
      </c>
      <c r="J14" s="63">
        <f t="shared" si="3"/>
        <v>0</v>
      </c>
    </row>
    <row r="15" spans="1:10" ht="18" x14ac:dyDescent="0.25">
      <c r="A15" s="20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8" customHeight="1" x14ac:dyDescent="0.25">
      <c r="A16" s="110" t="s">
        <v>24</v>
      </c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 ht="18" x14ac:dyDescent="0.25">
      <c r="A17" s="20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4"/>
      <c r="B18" s="25"/>
      <c r="C18" s="25"/>
      <c r="D18" s="26"/>
      <c r="E18" s="27"/>
      <c r="F18" s="3" t="s">
        <v>137</v>
      </c>
      <c r="G18" s="3" t="s">
        <v>138</v>
      </c>
      <c r="H18" s="3" t="s">
        <v>139</v>
      </c>
      <c r="I18" s="3" t="s">
        <v>131</v>
      </c>
      <c r="J18" s="3" t="s">
        <v>140</v>
      </c>
    </row>
    <row r="19" spans="1:10" x14ac:dyDescent="0.25">
      <c r="A19" s="121" t="s">
        <v>48</v>
      </c>
      <c r="B19" s="109"/>
      <c r="C19" s="109"/>
      <c r="D19" s="109"/>
      <c r="E19" s="109"/>
      <c r="F19" s="65">
        <v>0</v>
      </c>
      <c r="G19" s="65">
        <v>0</v>
      </c>
      <c r="H19" s="65">
        <v>0</v>
      </c>
      <c r="I19" s="65">
        <v>0</v>
      </c>
      <c r="J19" s="65">
        <v>0</v>
      </c>
    </row>
    <row r="20" spans="1:10" x14ac:dyDescent="0.25">
      <c r="A20" s="121" t="s">
        <v>49</v>
      </c>
      <c r="B20" s="109"/>
      <c r="C20" s="109"/>
      <c r="D20" s="109"/>
      <c r="E20" s="109"/>
      <c r="F20" s="65">
        <v>0</v>
      </c>
      <c r="G20" s="65">
        <v>0</v>
      </c>
      <c r="H20" s="65">
        <v>0</v>
      </c>
      <c r="I20" s="65">
        <v>0</v>
      </c>
      <c r="J20" s="65">
        <v>0</v>
      </c>
    </row>
    <row r="21" spans="1:10" x14ac:dyDescent="0.25">
      <c r="A21" s="122" t="s">
        <v>2</v>
      </c>
      <c r="B21" s="114"/>
      <c r="C21" s="114"/>
      <c r="D21" s="114"/>
      <c r="E21" s="114"/>
      <c r="F21" s="63">
        <f>F19-F20</f>
        <v>0</v>
      </c>
      <c r="G21" s="63">
        <f t="shared" ref="G21" si="4">G19-G20</f>
        <v>0</v>
      </c>
      <c r="H21" s="63">
        <f t="shared" ref="H21" si="5">H19-H20</f>
        <v>0</v>
      </c>
      <c r="I21" s="63">
        <f t="shared" ref="I21:J21" si="6">I19-I20</f>
        <v>0</v>
      </c>
      <c r="J21" s="63">
        <f t="shared" si="6"/>
        <v>0</v>
      </c>
    </row>
    <row r="22" spans="1:10" x14ac:dyDescent="0.25">
      <c r="A22" s="122" t="s">
        <v>55</v>
      </c>
      <c r="B22" s="114"/>
      <c r="C22" s="114"/>
      <c r="D22" s="114"/>
      <c r="E22" s="114"/>
      <c r="F22" s="63">
        <f>F14+F21</f>
        <v>-2024.2399999997579</v>
      </c>
      <c r="G22" s="63">
        <v>-122.33</v>
      </c>
      <c r="H22" s="63">
        <f>H14+H21</f>
        <v>-2000</v>
      </c>
      <c r="I22" s="63">
        <f t="shared" ref="I22:J22" si="7">I14+I21</f>
        <v>0</v>
      </c>
      <c r="J22" s="63">
        <f t="shared" si="7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8" customHeight="1" x14ac:dyDescent="0.25">
      <c r="A24" s="110" t="s">
        <v>53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18" customHeight="1" x14ac:dyDescent="0.25">
      <c r="A25" s="51"/>
      <c r="B25" s="53"/>
      <c r="C25" s="53"/>
      <c r="D25" s="53"/>
      <c r="E25" s="53"/>
      <c r="F25" s="53"/>
      <c r="G25" s="53"/>
      <c r="H25" s="53"/>
      <c r="I25" s="53"/>
      <c r="J25" s="53"/>
    </row>
    <row r="26" spans="1:10" ht="25.5" x14ac:dyDescent="0.25">
      <c r="A26" s="24"/>
      <c r="B26" s="25"/>
      <c r="C26" s="25"/>
      <c r="D26" s="26"/>
      <c r="E26" s="27"/>
      <c r="F26" s="3" t="s">
        <v>137</v>
      </c>
      <c r="G26" s="3" t="s">
        <v>138</v>
      </c>
      <c r="H26" s="3" t="s">
        <v>139</v>
      </c>
      <c r="I26" s="3" t="s">
        <v>131</v>
      </c>
      <c r="J26" s="3" t="s">
        <v>140</v>
      </c>
    </row>
    <row r="27" spans="1:10" ht="15" customHeight="1" x14ac:dyDescent="0.25">
      <c r="A27" s="123" t="s">
        <v>58</v>
      </c>
      <c r="B27" s="124"/>
      <c r="C27" s="124"/>
      <c r="D27" s="124"/>
      <c r="E27" s="125"/>
      <c r="F27" s="66">
        <v>2146.5700000000002</v>
      </c>
      <c r="G27" s="66">
        <v>122.33</v>
      </c>
      <c r="H27" s="66">
        <v>2000</v>
      </c>
      <c r="I27" s="66">
        <v>2000</v>
      </c>
      <c r="J27" s="66">
        <v>2000</v>
      </c>
    </row>
    <row r="28" spans="1:10" ht="15" customHeight="1" x14ac:dyDescent="0.25">
      <c r="A28" s="122" t="s">
        <v>57</v>
      </c>
      <c r="B28" s="114"/>
      <c r="C28" s="114"/>
      <c r="D28" s="114"/>
      <c r="E28" s="114"/>
      <c r="F28" s="67">
        <f>F22+F27</f>
        <v>122.33000000024231</v>
      </c>
      <c r="G28" s="48">
        <f t="shared" ref="G28:J28" si="8">G22+G27</f>
        <v>0</v>
      </c>
      <c r="H28" s="67">
        <f>H22+H27</f>
        <v>0</v>
      </c>
      <c r="I28" s="48">
        <f t="shared" si="8"/>
        <v>2000</v>
      </c>
      <c r="J28" s="49">
        <f t="shared" si="8"/>
        <v>2000</v>
      </c>
    </row>
    <row r="29" spans="1:10" ht="45" customHeight="1" x14ac:dyDescent="0.25">
      <c r="A29" s="113" t="s">
        <v>56</v>
      </c>
      <c r="B29" s="118"/>
      <c r="C29" s="118"/>
      <c r="D29" s="118"/>
      <c r="E29" s="119"/>
      <c r="F29" s="67">
        <f>F14+F21+F27-F28</f>
        <v>0</v>
      </c>
      <c r="G29" s="48">
        <f>G14+G21+G27-G28</f>
        <v>-7.4507511271804105E-11</v>
      </c>
      <c r="H29" s="48">
        <f>H14+H21+H27-H28</f>
        <v>0</v>
      </c>
      <c r="I29" s="48">
        <f t="shared" ref="I29:J29" si="9">I14+I21+I27-I28</f>
        <v>0</v>
      </c>
      <c r="J29" s="49">
        <f t="shared" si="9"/>
        <v>0</v>
      </c>
    </row>
    <row r="30" spans="1:10" ht="18" customHeight="1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8" customHeight="1" x14ac:dyDescent="0.25">
      <c r="A31" s="126" t="s">
        <v>52</v>
      </c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0" ht="18" x14ac:dyDescent="0.25">
      <c r="A32" s="50"/>
      <c r="B32" s="40"/>
      <c r="C32" s="40"/>
      <c r="D32" s="40"/>
      <c r="E32" s="40"/>
      <c r="F32" s="40"/>
      <c r="G32" s="40"/>
      <c r="H32" s="41"/>
      <c r="I32" s="41"/>
      <c r="J32" s="41"/>
    </row>
    <row r="33" spans="1:10" ht="25.5" x14ac:dyDescent="0.25">
      <c r="A33" s="42"/>
      <c r="B33" s="43"/>
      <c r="C33" s="43"/>
      <c r="D33" s="44"/>
      <c r="E33" s="45"/>
      <c r="F33" s="3" t="s">
        <v>137</v>
      </c>
      <c r="G33" s="3" t="s">
        <v>138</v>
      </c>
      <c r="H33" s="3" t="s">
        <v>139</v>
      </c>
      <c r="I33" s="3" t="s">
        <v>131</v>
      </c>
      <c r="J33" s="3" t="s">
        <v>140</v>
      </c>
    </row>
    <row r="34" spans="1:10" x14ac:dyDescent="0.25">
      <c r="A34" s="123" t="s">
        <v>58</v>
      </c>
      <c r="B34" s="124"/>
      <c r="C34" s="124"/>
      <c r="D34" s="124"/>
      <c r="E34" s="125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23" t="s">
        <v>60</v>
      </c>
      <c r="B35" s="124"/>
      <c r="C35" s="124"/>
      <c r="D35" s="124"/>
      <c r="E35" s="125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23" t="s">
        <v>59</v>
      </c>
      <c r="B36" s="129"/>
      <c r="C36" s="129"/>
      <c r="D36" s="129"/>
      <c r="E36" s="130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22" t="s">
        <v>57</v>
      </c>
      <c r="B37" s="114"/>
      <c r="C37" s="114"/>
      <c r="D37" s="114"/>
      <c r="E37" s="114"/>
      <c r="F37" s="28">
        <f>F34-F35+F36</f>
        <v>0</v>
      </c>
      <c r="G37" s="28">
        <f t="shared" ref="G37:J37" si="10">G34-G35+G36</f>
        <v>0</v>
      </c>
      <c r="H37" s="28">
        <f t="shared" si="10"/>
        <v>0</v>
      </c>
      <c r="I37" s="28">
        <f t="shared" si="10"/>
        <v>0</v>
      </c>
      <c r="J37" s="56">
        <f t="shared" si="10"/>
        <v>0</v>
      </c>
    </row>
    <row r="38" spans="1:10" ht="17.25" customHeight="1" x14ac:dyDescent="0.25"/>
    <row r="39" spans="1:10" x14ac:dyDescent="0.25">
      <c r="A39" s="127" t="s">
        <v>51</v>
      </c>
      <c r="B39" s="128"/>
      <c r="C39" s="128"/>
      <c r="D39" s="128"/>
      <c r="E39" s="128"/>
      <c r="F39" s="128"/>
      <c r="G39" s="128"/>
      <c r="H39" s="128"/>
      <c r="I39" s="128"/>
      <c r="J39" s="128"/>
    </row>
    <row r="40" spans="1:10" ht="9" customHeight="1" x14ac:dyDescent="0.25"/>
  </sheetData>
  <mergeCells count="24">
    <mergeCell ref="A31:J31"/>
    <mergeCell ref="A34:E34"/>
    <mergeCell ref="A35:E35"/>
    <mergeCell ref="A37:E37"/>
    <mergeCell ref="A39:J39"/>
    <mergeCell ref="A36:E36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0" t="s">
        <v>141</v>
      </c>
      <c r="B1" s="110"/>
      <c r="C1" s="110"/>
      <c r="D1" s="110"/>
      <c r="E1" s="110"/>
      <c r="F1" s="110"/>
      <c r="G1" s="110"/>
      <c r="H1" s="11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10" t="s">
        <v>18</v>
      </c>
      <c r="B3" s="110"/>
      <c r="C3" s="110"/>
      <c r="D3" s="110"/>
      <c r="E3" s="110"/>
      <c r="F3" s="110"/>
      <c r="G3" s="111"/>
      <c r="H3" s="11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0" t="s">
        <v>4</v>
      </c>
      <c r="B5" s="112"/>
      <c r="C5" s="112"/>
      <c r="D5" s="112"/>
      <c r="E5" s="112"/>
      <c r="F5" s="112"/>
      <c r="G5" s="112"/>
      <c r="H5" s="11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110" t="s">
        <v>30</v>
      </c>
      <c r="B7" s="131"/>
      <c r="C7" s="131"/>
      <c r="D7" s="131"/>
      <c r="E7" s="131"/>
      <c r="F7" s="131"/>
      <c r="G7" s="131"/>
      <c r="H7" s="13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137</v>
      </c>
      <c r="E9" s="19" t="s">
        <v>138</v>
      </c>
      <c r="F9" s="19" t="s">
        <v>139</v>
      </c>
      <c r="G9" s="19" t="s">
        <v>131</v>
      </c>
      <c r="H9" s="19" t="s">
        <v>140</v>
      </c>
    </row>
    <row r="10" spans="1:8" x14ac:dyDescent="0.25">
      <c r="A10" s="34"/>
      <c r="B10" s="35"/>
      <c r="C10" s="36" t="s">
        <v>0</v>
      </c>
      <c r="D10" s="35"/>
      <c r="E10" s="34"/>
      <c r="F10" s="34"/>
      <c r="G10" s="34"/>
      <c r="H10" s="34"/>
    </row>
    <row r="11" spans="1:8" ht="15.75" customHeight="1" x14ac:dyDescent="0.25">
      <c r="A11" s="11">
        <v>6</v>
      </c>
      <c r="B11" s="11"/>
      <c r="C11" s="11" t="s">
        <v>7</v>
      </c>
      <c r="D11" s="69">
        <f>+D12+D13+D14+D15</f>
        <v>1235978.8800000001</v>
      </c>
      <c r="E11" s="61">
        <f>+E12+E13+E14+E15</f>
        <v>1890038</v>
      </c>
      <c r="F11" s="61">
        <f>+F12+F13+F14+F15</f>
        <v>1927831</v>
      </c>
      <c r="G11" s="61">
        <f t="shared" ref="G11:H11" si="0">+G12+G13+G14+G15</f>
        <v>1927831</v>
      </c>
      <c r="H11" s="61">
        <f t="shared" si="0"/>
        <v>1927831</v>
      </c>
    </row>
    <row r="12" spans="1:8" ht="42" customHeight="1" x14ac:dyDescent="0.25">
      <c r="A12" s="11"/>
      <c r="B12" s="16">
        <v>63</v>
      </c>
      <c r="C12" s="16" t="s">
        <v>61</v>
      </c>
      <c r="D12" s="68">
        <v>1004993.86</v>
      </c>
      <c r="E12" s="62">
        <v>1545737</v>
      </c>
      <c r="F12" s="62">
        <v>1552900</v>
      </c>
      <c r="G12" s="62">
        <v>1552900</v>
      </c>
      <c r="H12" s="62">
        <v>1552900</v>
      </c>
    </row>
    <row r="13" spans="1:8" ht="51" x14ac:dyDescent="0.25">
      <c r="A13" s="12"/>
      <c r="B13" s="12">
        <v>65</v>
      </c>
      <c r="C13" s="57" t="s">
        <v>65</v>
      </c>
      <c r="D13" s="68">
        <v>47025.97</v>
      </c>
      <c r="E13" s="62">
        <v>76200</v>
      </c>
      <c r="F13" s="62">
        <v>76200</v>
      </c>
      <c r="G13" s="62">
        <v>76200</v>
      </c>
      <c r="H13" s="62">
        <v>76200</v>
      </c>
    </row>
    <row r="14" spans="1:8" ht="38.25" x14ac:dyDescent="0.25">
      <c r="A14" s="12"/>
      <c r="B14" s="16">
        <v>66</v>
      </c>
      <c r="C14" s="57" t="s">
        <v>66</v>
      </c>
      <c r="D14" s="68">
        <v>1500</v>
      </c>
      <c r="E14" s="62">
        <v>3000</v>
      </c>
      <c r="F14" s="62">
        <v>3000</v>
      </c>
      <c r="G14" s="62">
        <v>3000</v>
      </c>
      <c r="H14" s="62">
        <v>3000</v>
      </c>
    </row>
    <row r="15" spans="1:8" ht="38.25" x14ac:dyDescent="0.25">
      <c r="A15" s="12"/>
      <c r="B15" s="12">
        <v>67</v>
      </c>
      <c r="C15" s="57" t="s">
        <v>67</v>
      </c>
      <c r="D15" s="68">
        <v>182459.05</v>
      </c>
      <c r="E15" s="62">
        <v>265101</v>
      </c>
      <c r="F15" s="62">
        <f>296130-399</f>
        <v>295731</v>
      </c>
      <c r="G15" s="62">
        <f t="shared" ref="G15:H15" si="1">296130-399</f>
        <v>295731</v>
      </c>
      <c r="H15" s="62">
        <f t="shared" si="1"/>
        <v>295731</v>
      </c>
    </row>
    <row r="16" spans="1:8" ht="25.5" x14ac:dyDescent="0.25">
      <c r="A16" s="14">
        <v>7</v>
      </c>
      <c r="B16" s="15"/>
      <c r="C16" s="31" t="s">
        <v>8</v>
      </c>
      <c r="D16" s="69">
        <f>+D17</f>
        <v>0</v>
      </c>
      <c r="E16" s="69">
        <f>+E17</f>
        <v>0</v>
      </c>
      <c r="F16" s="61">
        <f>+F17</f>
        <v>0</v>
      </c>
      <c r="G16" s="61">
        <f t="shared" ref="G16:H16" si="2">+G17</f>
        <v>0</v>
      </c>
      <c r="H16" s="61">
        <f t="shared" si="2"/>
        <v>0</v>
      </c>
    </row>
    <row r="17" spans="1:8" ht="38.25" x14ac:dyDescent="0.25">
      <c r="A17" s="16"/>
      <c r="B17" s="16">
        <v>71</v>
      </c>
      <c r="C17" s="32" t="s">
        <v>9</v>
      </c>
      <c r="D17" s="68">
        <v>0</v>
      </c>
      <c r="E17" s="9">
        <v>0</v>
      </c>
      <c r="F17" s="62">
        <v>0</v>
      </c>
      <c r="G17" s="62">
        <v>0</v>
      </c>
      <c r="H17" s="62">
        <v>0</v>
      </c>
    </row>
    <row r="20" spans="1:8" ht="15.75" x14ac:dyDescent="0.25">
      <c r="A20" s="110" t="s">
        <v>31</v>
      </c>
      <c r="B20" s="131"/>
      <c r="C20" s="131"/>
      <c r="D20" s="131"/>
      <c r="E20" s="131"/>
      <c r="F20" s="131"/>
      <c r="G20" s="131"/>
      <c r="H20" s="131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10</v>
      </c>
      <c r="D22" s="18" t="s">
        <v>137</v>
      </c>
      <c r="E22" s="19" t="s">
        <v>138</v>
      </c>
      <c r="F22" s="19" t="s">
        <v>139</v>
      </c>
      <c r="G22" s="19" t="s">
        <v>131</v>
      </c>
      <c r="H22" s="19" t="s">
        <v>140</v>
      </c>
    </row>
    <row r="23" spans="1:8" x14ac:dyDescent="0.25">
      <c r="A23" s="34"/>
      <c r="B23" s="35"/>
      <c r="C23" s="36" t="s">
        <v>1</v>
      </c>
      <c r="D23" s="70">
        <f>+D24+D30</f>
        <v>1239741.1800000004</v>
      </c>
      <c r="E23" s="60">
        <f>+E24+E30</f>
        <v>1890160.33</v>
      </c>
      <c r="F23" s="60">
        <f>+F24+F30</f>
        <v>1929831</v>
      </c>
      <c r="G23" s="60">
        <f t="shared" ref="G23:H23" si="3">+G24+G30</f>
        <v>1927831</v>
      </c>
      <c r="H23" s="60">
        <f t="shared" si="3"/>
        <v>1927831</v>
      </c>
    </row>
    <row r="24" spans="1:8" ht="15.75" customHeight="1" x14ac:dyDescent="0.25">
      <c r="A24" s="11">
        <v>3</v>
      </c>
      <c r="B24" s="11"/>
      <c r="C24" s="11" t="s">
        <v>11</v>
      </c>
      <c r="D24" s="69">
        <f>+D25+D26+D27+D28+D29</f>
        <v>1232249.0700000003</v>
      </c>
      <c r="E24" s="61">
        <f>+E25+E26+E27+E28+E29</f>
        <v>1860187.33</v>
      </c>
      <c r="F24" s="61">
        <f>+F25+F26+F27+F28+F29</f>
        <v>1901297</v>
      </c>
      <c r="G24" s="61">
        <f t="shared" ref="G24:H24" si="4">+G25+G26+G27+G28+G29</f>
        <v>1899297</v>
      </c>
      <c r="H24" s="61">
        <f t="shared" si="4"/>
        <v>1899297</v>
      </c>
    </row>
    <row r="25" spans="1:8" ht="15.75" customHeight="1" x14ac:dyDescent="0.25">
      <c r="A25" s="11"/>
      <c r="B25" s="16">
        <v>31</v>
      </c>
      <c r="C25" s="16" t="s">
        <v>12</v>
      </c>
      <c r="D25" s="68">
        <v>1006605.43</v>
      </c>
      <c r="E25" s="62">
        <v>1589772</v>
      </c>
      <c r="F25" s="62">
        <v>1618972</v>
      </c>
      <c r="G25" s="62">
        <v>1618972</v>
      </c>
      <c r="H25" s="62">
        <v>1618972</v>
      </c>
    </row>
    <row r="26" spans="1:8" x14ac:dyDescent="0.25">
      <c r="A26" s="12"/>
      <c r="B26" s="16">
        <v>32</v>
      </c>
      <c r="C26" s="16" t="s">
        <v>21</v>
      </c>
      <c r="D26" s="68">
        <v>207662.71</v>
      </c>
      <c r="E26" s="62">
        <v>248348.33000000002</v>
      </c>
      <c r="F26" s="62">
        <f>261794-399</f>
        <v>261395</v>
      </c>
      <c r="G26" s="62">
        <f>259794-399</f>
        <v>259395</v>
      </c>
      <c r="H26" s="62">
        <f>259794-399</f>
        <v>259395</v>
      </c>
    </row>
    <row r="27" spans="1:8" x14ac:dyDescent="0.25">
      <c r="A27" s="12"/>
      <c r="B27" s="12">
        <v>34</v>
      </c>
      <c r="C27" s="12" t="s">
        <v>62</v>
      </c>
      <c r="D27" s="68">
        <v>387.51</v>
      </c>
      <c r="E27" s="62">
        <v>30</v>
      </c>
      <c r="F27" s="62">
        <v>30</v>
      </c>
      <c r="G27" s="62">
        <v>30</v>
      </c>
      <c r="H27" s="62">
        <v>30</v>
      </c>
    </row>
    <row r="28" spans="1:8" ht="39" x14ac:dyDescent="0.25">
      <c r="A28" s="12"/>
      <c r="B28" s="12">
        <v>37</v>
      </c>
      <c r="C28" s="58" t="s">
        <v>63</v>
      </c>
      <c r="D28" s="68">
        <v>16921.580000000002</v>
      </c>
      <c r="E28" s="62">
        <v>21650</v>
      </c>
      <c r="F28" s="62">
        <v>20500</v>
      </c>
      <c r="G28" s="62">
        <v>20500</v>
      </c>
      <c r="H28" s="62">
        <v>20500</v>
      </c>
    </row>
    <row r="29" spans="1:8" x14ac:dyDescent="0.25">
      <c r="A29" s="12"/>
      <c r="B29" s="12">
        <v>38</v>
      </c>
      <c r="C29" s="58" t="s">
        <v>132</v>
      </c>
      <c r="D29" s="68">
        <v>671.84</v>
      </c>
      <c r="E29" s="62">
        <v>387</v>
      </c>
      <c r="F29" s="62">
        <v>400</v>
      </c>
      <c r="G29" s="62">
        <v>400</v>
      </c>
      <c r="H29" s="62">
        <v>400</v>
      </c>
    </row>
    <row r="30" spans="1:8" ht="25.5" x14ac:dyDescent="0.25">
      <c r="A30" s="14">
        <v>4</v>
      </c>
      <c r="B30" s="15"/>
      <c r="C30" s="31" t="s">
        <v>13</v>
      </c>
      <c r="D30" s="69">
        <f>+D31</f>
        <v>7492.11</v>
      </c>
      <c r="E30" s="61">
        <f>+E31</f>
        <v>29973</v>
      </c>
      <c r="F30" s="61">
        <f>+F31</f>
        <v>28534</v>
      </c>
      <c r="G30" s="61">
        <f t="shared" ref="G30:H30" si="5">+G31</f>
        <v>28534</v>
      </c>
      <c r="H30" s="61">
        <f t="shared" si="5"/>
        <v>28534</v>
      </c>
    </row>
    <row r="31" spans="1:8" ht="38.25" x14ac:dyDescent="0.25">
      <c r="A31" s="16"/>
      <c r="B31" s="16">
        <v>42</v>
      </c>
      <c r="C31" s="32" t="s">
        <v>64</v>
      </c>
      <c r="D31" s="68">
        <v>7492.11</v>
      </c>
      <c r="E31" s="62">
        <v>29973</v>
      </c>
      <c r="F31" s="62">
        <v>28534</v>
      </c>
      <c r="G31" s="62">
        <v>28534</v>
      </c>
      <c r="H31" s="62">
        <v>28534</v>
      </c>
    </row>
    <row r="32" spans="1:8" x14ac:dyDescent="0.25">
      <c r="A32" s="12"/>
      <c r="B32" s="33" t="s">
        <v>27</v>
      </c>
      <c r="C32" s="13"/>
      <c r="D32" s="8"/>
      <c r="E32" s="9"/>
      <c r="F32" s="9"/>
      <c r="G32" s="9"/>
      <c r="H32" s="9"/>
    </row>
  </sheetData>
  <mergeCells count="5">
    <mergeCell ref="A7:H7"/>
    <mergeCell ref="A20:H20"/>
    <mergeCell ref="A1:H1"/>
    <mergeCell ref="A3:H3"/>
    <mergeCell ref="A5:H5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A2" sqref="A2"/>
    </sheetView>
  </sheetViews>
  <sheetFormatPr defaultRowHeight="15" x14ac:dyDescent="0.25"/>
  <cols>
    <col min="1" max="1" width="58.28515625" customWidth="1"/>
    <col min="2" max="6" width="25.28515625" customWidth="1"/>
  </cols>
  <sheetData>
    <row r="1" spans="1:6" ht="42" customHeight="1" x14ac:dyDescent="0.25">
      <c r="A1" s="110" t="s">
        <v>141</v>
      </c>
      <c r="B1" s="110"/>
      <c r="C1" s="110"/>
      <c r="D1" s="110"/>
      <c r="E1" s="110"/>
      <c r="F1" s="110"/>
    </row>
    <row r="2" spans="1:6" ht="18" customHeight="1" x14ac:dyDescent="0.25">
      <c r="A2" s="20"/>
      <c r="B2" s="20"/>
      <c r="C2" s="20"/>
      <c r="D2" s="20"/>
      <c r="E2" s="20"/>
      <c r="F2" s="20"/>
    </row>
    <row r="3" spans="1:6" ht="15.75" customHeight="1" x14ac:dyDescent="0.25">
      <c r="A3" s="110" t="s">
        <v>18</v>
      </c>
      <c r="B3" s="110"/>
      <c r="C3" s="110"/>
      <c r="D3" s="110"/>
      <c r="E3" s="110"/>
      <c r="F3" s="110"/>
    </row>
    <row r="4" spans="1:6" ht="18" x14ac:dyDescent="0.25">
      <c r="A4" s="20"/>
      <c r="B4" s="20"/>
      <c r="C4" s="20"/>
      <c r="D4" s="20"/>
      <c r="E4" s="5"/>
      <c r="F4" s="5"/>
    </row>
    <row r="5" spans="1:6" ht="18" customHeight="1" x14ac:dyDescent="0.25">
      <c r="A5" s="110" t="s">
        <v>4</v>
      </c>
      <c r="B5" s="110"/>
      <c r="C5" s="110"/>
      <c r="D5" s="110"/>
      <c r="E5" s="110"/>
      <c r="F5" s="110"/>
    </row>
    <row r="6" spans="1:6" ht="18" x14ac:dyDescent="0.25">
      <c r="A6" s="20"/>
      <c r="B6" s="20"/>
      <c r="C6" s="20"/>
      <c r="D6" s="20"/>
      <c r="E6" s="5"/>
      <c r="F6" s="5"/>
    </row>
    <row r="7" spans="1:6" ht="15.75" customHeight="1" x14ac:dyDescent="0.25">
      <c r="A7" s="110" t="s">
        <v>32</v>
      </c>
      <c r="B7" s="110"/>
      <c r="C7" s="110"/>
      <c r="D7" s="110"/>
      <c r="E7" s="110"/>
      <c r="F7" s="110"/>
    </row>
    <row r="8" spans="1:6" ht="18" x14ac:dyDescent="0.25">
      <c r="A8" s="20"/>
      <c r="B8" s="20"/>
      <c r="C8" s="20"/>
      <c r="D8" s="20"/>
      <c r="E8" s="5"/>
      <c r="F8" s="5"/>
    </row>
    <row r="9" spans="1:6" ht="25.5" x14ac:dyDescent="0.25">
      <c r="A9" s="19" t="s">
        <v>34</v>
      </c>
      <c r="B9" s="18" t="s">
        <v>137</v>
      </c>
      <c r="C9" s="19" t="s">
        <v>138</v>
      </c>
      <c r="D9" s="19" t="s">
        <v>139</v>
      </c>
      <c r="E9" s="19" t="s">
        <v>131</v>
      </c>
      <c r="F9" s="19" t="s">
        <v>140</v>
      </c>
    </row>
    <row r="10" spans="1:6" x14ac:dyDescent="0.25">
      <c r="A10" s="37" t="s">
        <v>0</v>
      </c>
      <c r="B10" s="71">
        <f>+B11+B13+B15+B17+B19+B21</f>
        <v>1235978.8800000001</v>
      </c>
      <c r="C10" s="60">
        <f>+C11+C13+C15+C17+C19+C21</f>
        <v>1890038</v>
      </c>
      <c r="D10" s="60">
        <f>+D11+D13+D15+D17+D19+D21</f>
        <v>1927831</v>
      </c>
      <c r="E10" s="60">
        <f t="shared" ref="E10:F10" si="0">+E11+E13+E15+E17+E19+E21</f>
        <v>1927831</v>
      </c>
      <c r="F10" s="60">
        <f t="shared" si="0"/>
        <v>1927831</v>
      </c>
    </row>
    <row r="11" spans="1:6" ht="15.75" customHeight="1" x14ac:dyDescent="0.25">
      <c r="A11" s="11" t="s">
        <v>35</v>
      </c>
      <c r="B11" s="69">
        <f>+B12</f>
        <v>60925.05</v>
      </c>
      <c r="C11" s="61">
        <f>+C12</f>
        <v>194750</v>
      </c>
      <c r="D11" s="61">
        <f>+D12</f>
        <v>204380</v>
      </c>
      <c r="E11" s="61">
        <f t="shared" ref="E11:F11" si="1">+E12</f>
        <v>204380</v>
      </c>
      <c r="F11" s="61">
        <f t="shared" si="1"/>
        <v>204380</v>
      </c>
    </row>
    <row r="12" spans="1:6" x14ac:dyDescent="0.25">
      <c r="A12" s="13" t="s">
        <v>68</v>
      </c>
      <c r="B12" s="68">
        <v>60925.05</v>
      </c>
      <c r="C12" s="62">
        <v>194750</v>
      </c>
      <c r="D12" s="62">
        <v>204380</v>
      </c>
      <c r="E12" s="62">
        <v>204380</v>
      </c>
      <c r="F12" s="62">
        <v>204380</v>
      </c>
    </row>
    <row r="13" spans="1:6" x14ac:dyDescent="0.25">
      <c r="A13" s="11" t="s">
        <v>37</v>
      </c>
      <c r="B13" s="69">
        <f>+B14</f>
        <v>0</v>
      </c>
      <c r="C13" s="61">
        <f>+C14</f>
        <v>300</v>
      </c>
      <c r="D13" s="61">
        <f t="shared" ref="D13:F13" si="2">+D14</f>
        <v>300</v>
      </c>
      <c r="E13" s="61">
        <f t="shared" si="2"/>
        <v>300</v>
      </c>
      <c r="F13" s="61">
        <f t="shared" si="2"/>
        <v>300</v>
      </c>
    </row>
    <row r="14" spans="1:6" x14ac:dyDescent="0.25">
      <c r="A14" s="13" t="s">
        <v>38</v>
      </c>
      <c r="B14" s="68">
        <v>0</v>
      </c>
      <c r="C14" s="62">
        <v>300</v>
      </c>
      <c r="D14" s="62">
        <v>300</v>
      </c>
      <c r="E14" s="62">
        <v>300</v>
      </c>
      <c r="F14" s="62">
        <v>300</v>
      </c>
    </row>
    <row r="15" spans="1:6" x14ac:dyDescent="0.25">
      <c r="A15" s="33" t="s">
        <v>69</v>
      </c>
      <c r="B15" s="69">
        <f>+B16</f>
        <v>47025.97</v>
      </c>
      <c r="C15" s="61">
        <f>+C16</f>
        <v>75000</v>
      </c>
      <c r="D15" s="61">
        <f t="shared" ref="D15:F15" si="3">+D16</f>
        <v>75000</v>
      </c>
      <c r="E15" s="61">
        <f t="shared" si="3"/>
        <v>75000</v>
      </c>
      <c r="F15" s="61">
        <f t="shared" si="3"/>
        <v>75000</v>
      </c>
    </row>
    <row r="16" spans="1:6" x14ac:dyDescent="0.25">
      <c r="A16" s="13" t="s">
        <v>70</v>
      </c>
      <c r="B16" s="68">
        <v>47025.97</v>
      </c>
      <c r="C16" s="62">
        <v>75000</v>
      </c>
      <c r="D16" s="62">
        <v>75000</v>
      </c>
      <c r="E16" s="62">
        <v>75000</v>
      </c>
      <c r="F16" s="62">
        <v>75000</v>
      </c>
    </row>
    <row r="17" spans="1:6" x14ac:dyDescent="0.25">
      <c r="A17" s="33" t="s">
        <v>71</v>
      </c>
      <c r="B17" s="69">
        <f>+B18</f>
        <v>1126527.8600000001</v>
      </c>
      <c r="C17" s="61">
        <f>+C18</f>
        <v>1616088</v>
      </c>
      <c r="D17" s="61">
        <f>+D18</f>
        <v>1644251</v>
      </c>
      <c r="E17" s="61">
        <f t="shared" ref="E17:F17" si="4">+E18</f>
        <v>1644251</v>
      </c>
      <c r="F17" s="61">
        <f t="shared" si="4"/>
        <v>1644251</v>
      </c>
    </row>
    <row r="18" spans="1:6" x14ac:dyDescent="0.25">
      <c r="A18" s="13" t="s">
        <v>72</v>
      </c>
      <c r="B18" s="68">
        <v>1126527.8600000001</v>
      </c>
      <c r="C18" s="62">
        <v>1616088</v>
      </c>
      <c r="D18" s="62">
        <f>1644650-399</f>
        <v>1644251</v>
      </c>
      <c r="E18" s="62">
        <f t="shared" ref="E18:F18" si="5">1644650-399</f>
        <v>1644251</v>
      </c>
      <c r="F18" s="62">
        <f t="shared" si="5"/>
        <v>1644251</v>
      </c>
    </row>
    <row r="19" spans="1:6" x14ac:dyDescent="0.25">
      <c r="A19" s="33" t="s">
        <v>73</v>
      </c>
      <c r="B19" s="69">
        <f>+B20</f>
        <v>1500</v>
      </c>
      <c r="C19" s="61">
        <f>+C20</f>
        <v>3000</v>
      </c>
      <c r="D19" s="61">
        <f>+D20</f>
        <v>3000</v>
      </c>
      <c r="E19" s="61">
        <f t="shared" ref="E19:F19" si="6">+E20</f>
        <v>3000</v>
      </c>
      <c r="F19" s="61">
        <f t="shared" si="6"/>
        <v>3000</v>
      </c>
    </row>
    <row r="20" spans="1:6" x14ac:dyDescent="0.25">
      <c r="A20" s="13" t="s">
        <v>74</v>
      </c>
      <c r="B20" s="68">
        <v>1500</v>
      </c>
      <c r="C20" s="62">
        <v>3000</v>
      </c>
      <c r="D20" s="62">
        <v>3000</v>
      </c>
      <c r="E20" s="62">
        <v>3000</v>
      </c>
      <c r="F20" s="62">
        <v>3000</v>
      </c>
    </row>
    <row r="21" spans="1:6" x14ac:dyDescent="0.25">
      <c r="A21" s="33" t="s">
        <v>75</v>
      </c>
      <c r="B21" s="69">
        <f>+B22</f>
        <v>0</v>
      </c>
      <c r="C21" s="61">
        <f>+C22</f>
        <v>900</v>
      </c>
      <c r="D21" s="61">
        <f>+D22</f>
        <v>900</v>
      </c>
      <c r="E21" s="61">
        <f t="shared" ref="E21:F21" si="7">+E22</f>
        <v>900</v>
      </c>
      <c r="F21" s="61">
        <f t="shared" si="7"/>
        <v>900</v>
      </c>
    </row>
    <row r="22" spans="1:6" x14ac:dyDescent="0.25">
      <c r="A22" s="13" t="s">
        <v>76</v>
      </c>
      <c r="B22" s="68">
        <v>0</v>
      </c>
      <c r="C22" s="62">
        <v>900</v>
      </c>
      <c r="D22" s="62">
        <v>900</v>
      </c>
      <c r="E22" s="62">
        <v>900</v>
      </c>
      <c r="F22" s="62">
        <v>900</v>
      </c>
    </row>
    <row r="25" spans="1:6" ht="15.75" x14ac:dyDescent="0.25">
      <c r="A25" s="110" t="s">
        <v>33</v>
      </c>
      <c r="B25" s="110"/>
      <c r="C25" s="110"/>
      <c r="D25" s="110"/>
      <c r="E25" s="110"/>
      <c r="F25" s="110"/>
    </row>
    <row r="26" spans="1:6" ht="18" x14ac:dyDescent="0.25">
      <c r="A26" s="20"/>
      <c r="B26" s="20"/>
      <c r="C26" s="20"/>
      <c r="D26" s="20"/>
      <c r="E26" s="5"/>
      <c r="F26" s="5"/>
    </row>
    <row r="27" spans="1:6" ht="30" customHeight="1" x14ac:dyDescent="0.25">
      <c r="A27" s="19" t="s">
        <v>34</v>
      </c>
      <c r="B27" s="18" t="s">
        <v>137</v>
      </c>
      <c r="C27" s="19" t="s">
        <v>138</v>
      </c>
      <c r="D27" s="19" t="s">
        <v>139</v>
      </c>
      <c r="E27" s="19" t="s">
        <v>131</v>
      </c>
      <c r="F27" s="19" t="s">
        <v>140</v>
      </c>
    </row>
    <row r="28" spans="1:6" x14ac:dyDescent="0.25">
      <c r="A28" s="37" t="s">
        <v>1</v>
      </c>
      <c r="B28" s="71">
        <f>+B29+B31+B33+B35+B37+B39</f>
        <v>1239741.18</v>
      </c>
      <c r="C28" s="60">
        <f>+C29+C31+C33+C35+C37+C39</f>
        <v>1890160.33</v>
      </c>
      <c r="D28" s="60">
        <f>+D29+D31+D33+D35+D37+D39</f>
        <v>1929831</v>
      </c>
      <c r="E28" s="60">
        <f t="shared" ref="E28:F28" si="8">+E29+E31+E33+E35+E37+E39</f>
        <v>1927831</v>
      </c>
      <c r="F28" s="60">
        <f t="shared" si="8"/>
        <v>1927831</v>
      </c>
    </row>
    <row r="29" spans="1:6" x14ac:dyDescent="0.25">
      <c r="A29" s="11" t="s">
        <v>35</v>
      </c>
      <c r="B29" s="69">
        <f>+B30</f>
        <v>60925.05</v>
      </c>
      <c r="C29" s="61">
        <f>+C30</f>
        <v>194750</v>
      </c>
      <c r="D29" s="61">
        <f t="shared" ref="D29:F29" si="9">+D30</f>
        <v>204380</v>
      </c>
      <c r="E29" s="61">
        <f t="shared" si="9"/>
        <v>204380</v>
      </c>
      <c r="F29" s="61">
        <f t="shared" si="9"/>
        <v>204380</v>
      </c>
    </row>
    <row r="30" spans="1:6" x14ac:dyDescent="0.25">
      <c r="A30" s="13" t="s">
        <v>68</v>
      </c>
      <c r="B30" s="68">
        <v>60925.05</v>
      </c>
      <c r="C30" s="62">
        <v>194750</v>
      </c>
      <c r="D30" s="62">
        <v>204380</v>
      </c>
      <c r="E30" s="62">
        <v>204380</v>
      </c>
      <c r="F30" s="62">
        <v>204380</v>
      </c>
    </row>
    <row r="31" spans="1:6" ht="15.75" customHeight="1" x14ac:dyDescent="0.25">
      <c r="A31" s="11" t="s">
        <v>37</v>
      </c>
      <c r="B31" s="69">
        <f>+B32</f>
        <v>0</v>
      </c>
      <c r="C31" s="61">
        <f>+C32</f>
        <v>300</v>
      </c>
      <c r="D31" s="61">
        <f>+D32</f>
        <v>300</v>
      </c>
      <c r="E31" s="61">
        <f t="shared" ref="E31:F31" si="10">+E32</f>
        <v>300</v>
      </c>
      <c r="F31" s="61">
        <f t="shared" si="10"/>
        <v>300</v>
      </c>
    </row>
    <row r="32" spans="1:6" ht="15.75" customHeight="1" x14ac:dyDescent="0.25">
      <c r="A32" s="13" t="s">
        <v>38</v>
      </c>
      <c r="B32" s="68">
        <v>0</v>
      </c>
      <c r="C32" s="62">
        <v>300</v>
      </c>
      <c r="D32" s="62">
        <v>300</v>
      </c>
      <c r="E32" s="62">
        <v>300</v>
      </c>
      <c r="F32" s="62">
        <v>300</v>
      </c>
    </row>
    <row r="33" spans="1:6" x14ac:dyDescent="0.25">
      <c r="A33" s="33" t="s">
        <v>69</v>
      </c>
      <c r="B33" s="69">
        <f>+B34</f>
        <v>50616.99</v>
      </c>
      <c r="C33" s="61">
        <f>+C34</f>
        <v>75122.33</v>
      </c>
      <c r="D33" s="61">
        <f>+D34</f>
        <v>77000</v>
      </c>
      <c r="E33" s="61">
        <f t="shared" ref="E33:F33" si="11">+E34</f>
        <v>75000</v>
      </c>
      <c r="F33" s="61">
        <f t="shared" si="11"/>
        <v>75000</v>
      </c>
    </row>
    <row r="34" spans="1:6" x14ac:dyDescent="0.25">
      <c r="A34" s="13" t="s">
        <v>70</v>
      </c>
      <c r="B34" s="68">
        <v>50616.99</v>
      </c>
      <c r="C34" s="62">
        <v>75122.33</v>
      </c>
      <c r="D34" s="62">
        <v>77000</v>
      </c>
      <c r="E34" s="62">
        <v>75000</v>
      </c>
      <c r="F34" s="62">
        <v>75000</v>
      </c>
    </row>
    <row r="35" spans="1:6" x14ac:dyDescent="0.25">
      <c r="A35" s="33" t="s">
        <v>71</v>
      </c>
      <c r="B35" s="69">
        <f>+B36</f>
        <v>1126699.1399999999</v>
      </c>
      <c r="C35" s="61">
        <f>+C36</f>
        <v>1616088</v>
      </c>
      <c r="D35" s="61">
        <f>+D36</f>
        <v>1644251</v>
      </c>
      <c r="E35" s="61">
        <f t="shared" ref="E35:F35" si="12">+E36</f>
        <v>1644251</v>
      </c>
      <c r="F35" s="61">
        <f t="shared" si="12"/>
        <v>1644251</v>
      </c>
    </row>
    <row r="36" spans="1:6" x14ac:dyDescent="0.25">
      <c r="A36" s="13" t="s">
        <v>72</v>
      </c>
      <c r="B36" s="68">
        <v>1126699.1399999999</v>
      </c>
      <c r="C36" s="62">
        <v>1616088</v>
      </c>
      <c r="D36" s="62">
        <v>1644251</v>
      </c>
      <c r="E36" s="62">
        <v>1644251</v>
      </c>
      <c r="F36" s="62">
        <v>1644251</v>
      </c>
    </row>
    <row r="37" spans="1:6" x14ac:dyDescent="0.25">
      <c r="A37" s="33" t="s">
        <v>73</v>
      </c>
      <c r="B37" s="69">
        <f>+B38</f>
        <v>1500</v>
      </c>
      <c r="C37" s="61">
        <f>+C38</f>
        <v>3000</v>
      </c>
      <c r="D37" s="61">
        <f>+D38</f>
        <v>3000</v>
      </c>
      <c r="E37" s="61">
        <f t="shared" ref="E37:F37" si="13">+E38</f>
        <v>3000</v>
      </c>
      <c r="F37" s="61">
        <f t="shared" si="13"/>
        <v>3000</v>
      </c>
    </row>
    <row r="38" spans="1:6" x14ac:dyDescent="0.25">
      <c r="A38" s="13" t="s">
        <v>74</v>
      </c>
      <c r="B38" s="68">
        <v>1500</v>
      </c>
      <c r="C38" s="62">
        <v>3000</v>
      </c>
      <c r="D38" s="62">
        <v>3000</v>
      </c>
      <c r="E38" s="62">
        <v>3000</v>
      </c>
      <c r="F38" s="62">
        <v>3000</v>
      </c>
    </row>
    <row r="39" spans="1:6" x14ac:dyDescent="0.25">
      <c r="A39" s="33" t="s">
        <v>75</v>
      </c>
      <c r="B39" s="69">
        <f>+B40</f>
        <v>0</v>
      </c>
      <c r="C39" s="61">
        <f>+C40</f>
        <v>900</v>
      </c>
      <c r="D39" s="61">
        <f>+D40</f>
        <v>900</v>
      </c>
      <c r="E39" s="61">
        <f t="shared" ref="E39:F39" si="14">+E40</f>
        <v>900</v>
      </c>
      <c r="F39" s="61">
        <f t="shared" si="14"/>
        <v>900</v>
      </c>
    </row>
    <row r="40" spans="1:6" x14ac:dyDescent="0.25">
      <c r="A40" s="13" t="s">
        <v>76</v>
      </c>
      <c r="B40" s="68">
        <v>0</v>
      </c>
      <c r="C40" s="62">
        <v>900</v>
      </c>
      <c r="D40" s="62">
        <v>900</v>
      </c>
      <c r="E40" s="62">
        <v>900</v>
      </c>
      <c r="F40" s="62">
        <v>900</v>
      </c>
    </row>
  </sheetData>
  <mergeCells count="5">
    <mergeCell ref="A25:F25"/>
    <mergeCell ref="A1:F1"/>
    <mergeCell ref="A3:F3"/>
    <mergeCell ref="A5:F5"/>
    <mergeCell ref="A7:F7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0" t="s">
        <v>141</v>
      </c>
      <c r="B1" s="110"/>
      <c r="C1" s="110"/>
      <c r="D1" s="110"/>
      <c r="E1" s="110"/>
      <c r="F1" s="11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0" t="s">
        <v>18</v>
      </c>
      <c r="B3" s="110"/>
      <c r="C3" s="110"/>
      <c r="D3" s="110"/>
      <c r="E3" s="111"/>
      <c r="F3" s="11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0" t="s">
        <v>4</v>
      </c>
      <c r="B5" s="112"/>
      <c r="C5" s="112"/>
      <c r="D5" s="112"/>
      <c r="E5" s="112"/>
      <c r="F5" s="11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0" t="s">
        <v>14</v>
      </c>
      <c r="B7" s="131"/>
      <c r="C7" s="131"/>
      <c r="D7" s="131"/>
      <c r="E7" s="131"/>
      <c r="F7" s="131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34</v>
      </c>
      <c r="B9" s="18" t="s">
        <v>137</v>
      </c>
      <c r="C9" s="19" t="s">
        <v>138</v>
      </c>
      <c r="D9" s="19" t="s">
        <v>139</v>
      </c>
      <c r="E9" s="19" t="s">
        <v>131</v>
      </c>
      <c r="F9" s="19" t="s">
        <v>140</v>
      </c>
    </row>
    <row r="10" spans="1:6" ht="15.75" customHeight="1" x14ac:dyDescent="0.25">
      <c r="A10" s="11" t="s">
        <v>1</v>
      </c>
      <c r="B10" s="69">
        <f>+B11</f>
        <v>1239741.18</v>
      </c>
      <c r="C10" s="61">
        <f>+C11</f>
        <v>1820160.33</v>
      </c>
      <c r="D10" s="61">
        <f>+D11</f>
        <v>1929831</v>
      </c>
      <c r="E10" s="61">
        <f t="shared" ref="E10:F10" si="0">+E11</f>
        <v>1927831</v>
      </c>
      <c r="F10" s="61">
        <f t="shared" si="0"/>
        <v>1927831</v>
      </c>
    </row>
    <row r="11" spans="1:6" ht="15.75" customHeight="1" x14ac:dyDescent="0.25">
      <c r="A11" s="11" t="s">
        <v>128</v>
      </c>
      <c r="B11" s="69">
        <f>+B12+B13</f>
        <v>1239741.18</v>
      </c>
      <c r="C11" s="61">
        <f>+C12+C13</f>
        <v>1820160.33</v>
      </c>
      <c r="D11" s="61">
        <f>+D12+D13</f>
        <v>1929831</v>
      </c>
      <c r="E11" s="61">
        <f t="shared" ref="E11:F11" si="1">+E12+E13</f>
        <v>1927831</v>
      </c>
      <c r="F11" s="61">
        <f t="shared" si="1"/>
        <v>1927831</v>
      </c>
    </row>
    <row r="12" spans="1:6" x14ac:dyDescent="0.25">
      <c r="A12" s="59" t="s">
        <v>129</v>
      </c>
      <c r="B12" s="68">
        <v>1159550.04</v>
      </c>
      <c r="C12" s="62">
        <v>1695624.33</v>
      </c>
      <c r="D12" s="62">
        <f>1805058-399</f>
        <v>1804659</v>
      </c>
      <c r="E12" s="62">
        <f>1803058-399</f>
        <v>1802659</v>
      </c>
      <c r="F12" s="62">
        <f>1803058-399</f>
        <v>1802659</v>
      </c>
    </row>
    <row r="13" spans="1:6" x14ac:dyDescent="0.25">
      <c r="A13" s="59" t="s">
        <v>130</v>
      </c>
      <c r="B13" s="68">
        <v>80191.14</v>
      </c>
      <c r="C13" s="62">
        <v>124536</v>
      </c>
      <c r="D13" s="62">
        <v>125172</v>
      </c>
      <c r="E13" s="62">
        <v>125172</v>
      </c>
      <c r="F13" s="62">
        <v>125172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0" t="s">
        <v>141</v>
      </c>
      <c r="B1" s="110"/>
      <c r="C1" s="110"/>
      <c r="D1" s="110"/>
      <c r="E1" s="110"/>
      <c r="F1" s="110"/>
      <c r="G1" s="110"/>
      <c r="H1" s="11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0" t="s">
        <v>18</v>
      </c>
      <c r="B3" s="110"/>
      <c r="C3" s="110"/>
      <c r="D3" s="110"/>
      <c r="E3" s="110"/>
      <c r="F3" s="110"/>
      <c r="G3" s="110"/>
      <c r="H3" s="11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0" t="s">
        <v>39</v>
      </c>
      <c r="B5" s="110"/>
      <c r="C5" s="110"/>
      <c r="D5" s="110"/>
      <c r="E5" s="110"/>
      <c r="F5" s="110"/>
      <c r="G5" s="110"/>
      <c r="H5" s="11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28</v>
      </c>
      <c r="D7" s="18" t="s">
        <v>137</v>
      </c>
      <c r="E7" s="19" t="s">
        <v>138</v>
      </c>
      <c r="F7" s="19" t="s">
        <v>139</v>
      </c>
      <c r="G7" s="19" t="s">
        <v>131</v>
      </c>
      <c r="H7" s="19" t="s">
        <v>140</v>
      </c>
    </row>
    <row r="8" spans="1:8" x14ac:dyDescent="0.25">
      <c r="A8" s="34"/>
      <c r="B8" s="35"/>
      <c r="C8" s="38" t="s">
        <v>41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42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31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32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0" t="s">
        <v>141</v>
      </c>
      <c r="B1" s="110"/>
      <c r="C1" s="110"/>
      <c r="D1" s="110"/>
      <c r="E1" s="110"/>
      <c r="F1" s="110"/>
    </row>
    <row r="2" spans="1:6" ht="18" customHeight="1" x14ac:dyDescent="0.25">
      <c r="A2" s="20"/>
      <c r="B2" s="20"/>
      <c r="C2" s="20"/>
      <c r="D2" s="20"/>
      <c r="E2" s="20"/>
      <c r="F2" s="20"/>
    </row>
    <row r="3" spans="1:6" ht="15.75" customHeight="1" x14ac:dyDescent="0.25">
      <c r="A3" s="110" t="s">
        <v>18</v>
      </c>
      <c r="B3" s="110"/>
      <c r="C3" s="110"/>
      <c r="D3" s="110"/>
      <c r="E3" s="110"/>
      <c r="F3" s="110"/>
    </row>
    <row r="4" spans="1:6" ht="18" x14ac:dyDescent="0.25">
      <c r="A4" s="20"/>
      <c r="B4" s="20"/>
      <c r="C4" s="20"/>
      <c r="D4" s="20"/>
      <c r="E4" s="5"/>
      <c r="F4" s="5"/>
    </row>
    <row r="5" spans="1:6" ht="18" customHeight="1" x14ac:dyDescent="0.25">
      <c r="A5" s="110" t="s">
        <v>40</v>
      </c>
      <c r="B5" s="110"/>
      <c r="C5" s="110"/>
      <c r="D5" s="110"/>
      <c r="E5" s="110"/>
      <c r="F5" s="110"/>
    </row>
    <row r="6" spans="1:6" ht="18" x14ac:dyDescent="0.25">
      <c r="A6" s="20"/>
      <c r="B6" s="20"/>
      <c r="C6" s="20"/>
      <c r="D6" s="20"/>
      <c r="E6" s="5"/>
      <c r="F6" s="5"/>
    </row>
    <row r="7" spans="1:6" ht="25.5" x14ac:dyDescent="0.25">
      <c r="A7" s="19" t="s">
        <v>34</v>
      </c>
      <c r="B7" s="18" t="s">
        <v>137</v>
      </c>
      <c r="C7" s="19" t="s">
        <v>138</v>
      </c>
      <c r="D7" s="19" t="s">
        <v>139</v>
      </c>
      <c r="E7" s="19" t="s">
        <v>131</v>
      </c>
      <c r="F7" s="19" t="s">
        <v>140</v>
      </c>
    </row>
    <row r="8" spans="1:6" x14ac:dyDescent="0.25">
      <c r="A8" s="37" t="s">
        <v>41</v>
      </c>
      <c r="B8" s="35"/>
      <c r="C8" s="34"/>
      <c r="D8" s="34"/>
      <c r="E8" s="34"/>
      <c r="F8" s="34"/>
    </row>
    <row r="9" spans="1:6" ht="25.5" x14ac:dyDescent="0.25">
      <c r="A9" s="11" t="s">
        <v>43</v>
      </c>
      <c r="B9" s="8"/>
      <c r="C9" s="9"/>
      <c r="D9" s="9"/>
      <c r="E9" s="9"/>
      <c r="F9" s="9"/>
    </row>
    <row r="10" spans="1:6" ht="25.5" x14ac:dyDescent="0.25">
      <c r="A10" s="17" t="s">
        <v>50</v>
      </c>
      <c r="B10" s="8"/>
      <c r="C10" s="9"/>
      <c r="D10" s="9"/>
      <c r="E10" s="9"/>
      <c r="F10" s="9"/>
    </row>
    <row r="11" spans="1:6" x14ac:dyDescent="0.25">
      <c r="A11" s="17" t="s">
        <v>27</v>
      </c>
      <c r="B11" s="8"/>
      <c r="C11" s="9"/>
      <c r="D11" s="9"/>
      <c r="E11" s="9"/>
      <c r="F11" s="9"/>
    </row>
    <row r="12" spans="1:6" x14ac:dyDescent="0.25">
      <c r="A12" s="17"/>
      <c r="B12" s="8"/>
      <c r="C12" s="9"/>
      <c r="D12" s="9"/>
      <c r="E12" s="9"/>
      <c r="F12" s="9"/>
    </row>
    <row r="13" spans="1:6" x14ac:dyDescent="0.25">
      <c r="A13" s="37" t="s">
        <v>42</v>
      </c>
      <c r="B13" s="8"/>
      <c r="C13" s="9"/>
      <c r="D13" s="9"/>
      <c r="E13" s="9"/>
      <c r="F13" s="9"/>
    </row>
    <row r="14" spans="1:6" x14ac:dyDescent="0.25">
      <c r="A14" s="11" t="s">
        <v>35</v>
      </c>
      <c r="B14" s="8"/>
      <c r="C14" s="9"/>
      <c r="D14" s="9"/>
      <c r="E14" s="9"/>
      <c r="F14" s="9"/>
    </row>
    <row r="15" spans="1:6" x14ac:dyDescent="0.25">
      <c r="A15" s="13" t="s">
        <v>36</v>
      </c>
      <c r="B15" s="8"/>
      <c r="C15" s="9"/>
      <c r="D15" s="9"/>
      <c r="E15" s="9"/>
      <c r="F15" s="10"/>
    </row>
    <row r="16" spans="1:6" x14ac:dyDescent="0.25">
      <c r="A16" s="11" t="s">
        <v>37</v>
      </c>
      <c r="B16" s="8"/>
      <c r="C16" s="9"/>
      <c r="D16" s="9"/>
      <c r="E16" s="9"/>
      <c r="F16" s="10"/>
    </row>
    <row r="17" spans="1:6" x14ac:dyDescent="0.25">
      <c r="A17" s="13" t="s">
        <v>38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74.28515625" customWidth="1"/>
    <col min="5" max="5" width="17.42578125" style="105" customWidth="1"/>
    <col min="6" max="6" width="19.140625" customWidth="1"/>
    <col min="7" max="9" width="25.28515625" customWidth="1"/>
  </cols>
  <sheetData>
    <row r="1" spans="1:9" ht="42" customHeight="1" x14ac:dyDescent="0.25">
      <c r="A1" s="110" t="s">
        <v>141</v>
      </c>
      <c r="B1" s="110"/>
      <c r="C1" s="110"/>
      <c r="D1" s="110"/>
      <c r="E1" s="110"/>
      <c r="F1" s="110"/>
      <c r="G1" s="110"/>
      <c r="H1" s="110"/>
      <c r="I1" s="110"/>
    </row>
    <row r="2" spans="1:9" ht="18" x14ac:dyDescent="0.25">
      <c r="A2" s="20"/>
      <c r="B2" s="20"/>
      <c r="C2" s="20"/>
      <c r="D2" s="20"/>
      <c r="E2" s="74"/>
      <c r="F2" s="20"/>
      <c r="G2" s="20"/>
      <c r="H2" s="5"/>
      <c r="I2" s="5"/>
    </row>
    <row r="3" spans="1:9" ht="18" customHeight="1" x14ac:dyDescent="0.25">
      <c r="A3" s="110" t="s">
        <v>17</v>
      </c>
      <c r="B3" s="112"/>
      <c r="C3" s="112"/>
      <c r="D3" s="112"/>
      <c r="E3" s="112"/>
      <c r="F3" s="112"/>
      <c r="G3" s="112"/>
      <c r="H3" s="112"/>
      <c r="I3" s="112"/>
    </row>
    <row r="4" spans="1:9" ht="18" x14ac:dyDescent="0.25">
      <c r="A4" s="20"/>
      <c r="B4" s="20"/>
      <c r="C4" s="20"/>
      <c r="D4" s="20"/>
      <c r="E4" s="74"/>
      <c r="F4" s="20"/>
      <c r="G4" s="20"/>
      <c r="H4" s="5"/>
      <c r="I4" s="5"/>
    </row>
    <row r="5" spans="1:9" ht="25.5" x14ac:dyDescent="0.25">
      <c r="A5" s="150" t="s">
        <v>19</v>
      </c>
      <c r="B5" s="151"/>
      <c r="C5" s="152"/>
      <c r="D5" s="18" t="s">
        <v>20</v>
      </c>
      <c r="E5" s="18" t="s">
        <v>137</v>
      </c>
      <c r="F5" s="19" t="s">
        <v>138</v>
      </c>
      <c r="G5" s="19" t="s">
        <v>139</v>
      </c>
      <c r="H5" s="19" t="s">
        <v>131</v>
      </c>
      <c r="I5" s="19" t="s">
        <v>140</v>
      </c>
    </row>
    <row r="6" spans="1:9" ht="15.75" customHeight="1" x14ac:dyDescent="0.25">
      <c r="A6" s="141" t="s">
        <v>77</v>
      </c>
      <c r="B6" s="142"/>
      <c r="C6" s="143"/>
      <c r="D6" s="73" t="s">
        <v>78</v>
      </c>
      <c r="E6" s="69">
        <v>1512665.81</v>
      </c>
      <c r="F6" s="61">
        <v>1890160.33</v>
      </c>
      <c r="G6" s="61">
        <v>1929831</v>
      </c>
      <c r="H6" s="61">
        <v>1927831</v>
      </c>
      <c r="I6" s="61">
        <v>1927831</v>
      </c>
    </row>
    <row r="7" spans="1:9" ht="15.75" customHeight="1" x14ac:dyDescent="0.25">
      <c r="A7" s="141" t="s">
        <v>79</v>
      </c>
      <c r="B7" s="142"/>
      <c r="C7" s="143"/>
      <c r="D7" s="73" t="s">
        <v>80</v>
      </c>
      <c r="E7" s="69">
        <v>1512665.81</v>
      </c>
      <c r="F7" s="61">
        <v>1890160.33</v>
      </c>
      <c r="G7" s="61">
        <v>1929831</v>
      </c>
      <c r="H7" s="61">
        <v>1927831</v>
      </c>
      <c r="I7" s="61">
        <v>1927831</v>
      </c>
    </row>
    <row r="8" spans="1:9" ht="15.75" customHeight="1" x14ac:dyDescent="0.25">
      <c r="A8" s="147" t="s">
        <v>87</v>
      </c>
      <c r="B8" s="148"/>
      <c r="C8" s="149"/>
      <c r="D8" s="75" t="s">
        <v>88</v>
      </c>
      <c r="E8" s="76">
        <v>1507860.85</v>
      </c>
      <c r="F8" s="77">
        <v>1881160.33</v>
      </c>
      <c r="G8" s="77">
        <v>1920831</v>
      </c>
      <c r="H8" s="77">
        <v>1918831</v>
      </c>
      <c r="I8" s="77">
        <v>1918831</v>
      </c>
    </row>
    <row r="9" spans="1:9" x14ac:dyDescent="0.25">
      <c r="A9" s="132" t="s">
        <v>81</v>
      </c>
      <c r="B9" s="133"/>
      <c r="C9" s="134"/>
      <c r="D9" s="78" t="s">
        <v>82</v>
      </c>
      <c r="E9" s="79">
        <v>1218555.4300000002</v>
      </c>
      <c r="F9" s="80">
        <v>1463351</v>
      </c>
      <c r="G9" s="80">
        <v>1494831</v>
      </c>
      <c r="H9" s="80">
        <v>1494831</v>
      </c>
      <c r="I9" s="80">
        <v>1494831</v>
      </c>
    </row>
    <row r="10" spans="1:9" x14ac:dyDescent="0.25">
      <c r="A10" s="135" t="s">
        <v>83</v>
      </c>
      <c r="B10" s="136"/>
      <c r="C10" s="137"/>
      <c r="D10" s="81" t="s">
        <v>84</v>
      </c>
      <c r="E10" s="82">
        <v>66797</v>
      </c>
      <c r="F10" s="83">
        <v>69952</v>
      </c>
      <c r="G10" s="83">
        <v>78432</v>
      </c>
      <c r="H10" s="83">
        <v>78432</v>
      </c>
      <c r="I10" s="83">
        <v>78432</v>
      </c>
    </row>
    <row r="11" spans="1:9" s="87" customFormat="1" x14ac:dyDescent="0.25">
      <c r="A11" s="138" t="s">
        <v>85</v>
      </c>
      <c r="B11" s="139"/>
      <c r="C11" s="140"/>
      <c r="D11" s="84" t="s">
        <v>86</v>
      </c>
      <c r="E11" s="85">
        <v>66797</v>
      </c>
      <c r="F11" s="86">
        <v>69952</v>
      </c>
      <c r="G11" s="86">
        <v>78432</v>
      </c>
      <c r="H11" s="86">
        <v>78432</v>
      </c>
      <c r="I11" s="86">
        <v>78432</v>
      </c>
    </row>
    <row r="12" spans="1:9" x14ac:dyDescent="0.25">
      <c r="A12" s="141">
        <v>3</v>
      </c>
      <c r="B12" s="142"/>
      <c r="C12" s="143"/>
      <c r="D12" s="73" t="s">
        <v>11</v>
      </c>
      <c r="E12" s="69">
        <v>66797</v>
      </c>
      <c r="F12" s="61">
        <v>69952</v>
      </c>
      <c r="G12" s="61">
        <v>78432</v>
      </c>
      <c r="H12" s="61">
        <v>78432</v>
      </c>
      <c r="I12" s="61">
        <v>78432</v>
      </c>
    </row>
    <row r="13" spans="1:9" x14ac:dyDescent="0.25">
      <c r="A13" s="153">
        <v>32</v>
      </c>
      <c r="B13" s="154"/>
      <c r="C13" s="155"/>
      <c r="D13" s="88" t="s">
        <v>21</v>
      </c>
      <c r="E13" s="89">
        <v>66797</v>
      </c>
      <c r="F13" s="90">
        <v>69952</v>
      </c>
      <c r="G13" s="90">
        <v>78432</v>
      </c>
      <c r="H13" s="90">
        <v>78432</v>
      </c>
      <c r="I13" s="90">
        <v>78432</v>
      </c>
    </row>
    <row r="14" spans="1:9" x14ac:dyDescent="0.25">
      <c r="A14" s="135" t="s">
        <v>89</v>
      </c>
      <c r="B14" s="136"/>
      <c r="C14" s="137"/>
      <c r="D14" s="81" t="s">
        <v>91</v>
      </c>
      <c r="E14" s="96">
        <v>1151359.4300000002</v>
      </c>
      <c r="F14" s="83">
        <v>1393000</v>
      </c>
      <c r="G14" s="83">
        <v>1416000</v>
      </c>
      <c r="H14" s="83">
        <v>1416000</v>
      </c>
      <c r="I14" s="83">
        <v>1416000</v>
      </c>
    </row>
    <row r="15" spans="1:9" s="87" customFormat="1" x14ac:dyDescent="0.25">
      <c r="A15" s="138" t="s">
        <v>90</v>
      </c>
      <c r="B15" s="139"/>
      <c r="C15" s="140"/>
      <c r="D15" s="84" t="s">
        <v>92</v>
      </c>
      <c r="E15" s="85">
        <v>1151359.4300000002</v>
      </c>
      <c r="F15" s="86">
        <v>1393000</v>
      </c>
      <c r="G15" s="86">
        <v>1416000</v>
      </c>
      <c r="H15" s="86">
        <v>1416000</v>
      </c>
      <c r="I15" s="86">
        <v>1416000</v>
      </c>
    </row>
    <row r="16" spans="1:9" x14ac:dyDescent="0.25">
      <c r="A16" s="141">
        <v>3</v>
      </c>
      <c r="B16" s="142"/>
      <c r="C16" s="143"/>
      <c r="D16" s="73" t="s">
        <v>11</v>
      </c>
      <c r="E16" s="69">
        <v>1151359.4300000002</v>
      </c>
      <c r="F16" s="61">
        <v>1393000</v>
      </c>
      <c r="G16" s="61">
        <v>1416000</v>
      </c>
      <c r="H16" s="61">
        <v>1416000</v>
      </c>
      <c r="I16" s="61">
        <v>1416000</v>
      </c>
    </row>
    <row r="17" spans="1:9" x14ac:dyDescent="0.25">
      <c r="A17" s="144">
        <v>31</v>
      </c>
      <c r="B17" s="145"/>
      <c r="C17" s="146"/>
      <c r="D17" s="73" t="s">
        <v>12</v>
      </c>
      <c r="E17" s="69">
        <v>1135251.1000000001</v>
      </c>
      <c r="F17" s="61">
        <v>1368000</v>
      </c>
      <c r="G17" s="61">
        <v>1390000</v>
      </c>
      <c r="H17" s="61">
        <v>1390000</v>
      </c>
      <c r="I17" s="61">
        <v>1390000</v>
      </c>
    </row>
    <row r="18" spans="1:9" ht="17.25" customHeight="1" x14ac:dyDescent="0.25">
      <c r="A18" s="91">
        <v>32</v>
      </c>
      <c r="B18" s="92"/>
      <c r="C18" s="93"/>
      <c r="D18" s="73" t="s">
        <v>21</v>
      </c>
      <c r="E18" s="69">
        <v>16108.33</v>
      </c>
      <c r="F18" s="61">
        <v>25000</v>
      </c>
      <c r="G18" s="61">
        <v>26000</v>
      </c>
      <c r="H18" s="61">
        <v>26000</v>
      </c>
      <c r="I18" s="61">
        <v>26000</v>
      </c>
    </row>
    <row r="19" spans="1:9" x14ac:dyDescent="0.25">
      <c r="A19" s="135" t="s">
        <v>93</v>
      </c>
      <c r="B19" s="136"/>
      <c r="C19" s="137"/>
      <c r="D19" s="81" t="s">
        <v>94</v>
      </c>
      <c r="E19" s="83">
        <v>399</v>
      </c>
      <c r="F19" s="83">
        <v>399</v>
      </c>
      <c r="G19" s="83">
        <v>399</v>
      </c>
      <c r="H19" s="83">
        <v>399</v>
      </c>
      <c r="I19" s="83">
        <v>399</v>
      </c>
    </row>
    <row r="20" spans="1:9" s="87" customFormat="1" ht="15" customHeight="1" x14ac:dyDescent="0.25">
      <c r="A20" s="138" t="s">
        <v>85</v>
      </c>
      <c r="B20" s="139"/>
      <c r="C20" s="140"/>
      <c r="D20" s="84" t="s">
        <v>86</v>
      </c>
      <c r="E20" s="86">
        <v>399</v>
      </c>
      <c r="F20" s="86">
        <v>399</v>
      </c>
      <c r="G20" s="86">
        <v>399</v>
      </c>
      <c r="H20" s="86">
        <v>399</v>
      </c>
      <c r="I20" s="86">
        <v>399</v>
      </c>
    </row>
    <row r="21" spans="1:9" ht="15" customHeight="1" x14ac:dyDescent="0.25">
      <c r="A21" s="141">
        <v>4</v>
      </c>
      <c r="B21" s="142"/>
      <c r="C21" s="143"/>
      <c r="D21" s="73" t="s">
        <v>13</v>
      </c>
      <c r="E21" s="61">
        <v>399</v>
      </c>
      <c r="F21" s="61">
        <v>399</v>
      </c>
      <c r="G21" s="61">
        <v>399</v>
      </c>
      <c r="H21" s="61">
        <v>399</v>
      </c>
      <c r="I21" s="61">
        <v>399</v>
      </c>
    </row>
    <row r="22" spans="1:9" ht="15" customHeight="1" x14ac:dyDescent="0.25">
      <c r="A22" s="91">
        <v>42</v>
      </c>
      <c r="B22" s="92"/>
      <c r="C22" s="93"/>
      <c r="D22" s="73" t="s">
        <v>26</v>
      </c>
      <c r="E22" s="61">
        <v>399</v>
      </c>
      <c r="F22" s="61">
        <v>399</v>
      </c>
      <c r="G22" s="61">
        <v>399</v>
      </c>
      <c r="H22" s="61">
        <v>399</v>
      </c>
      <c r="I22" s="61">
        <v>399</v>
      </c>
    </row>
    <row r="23" spans="1:9" x14ac:dyDescent="0.25">
      <c r="A23" s="132" t="s">
        <v>95</v>
      </c>
      <c r="B23" s="133"/>
      <c r="C23" s="134"/>
      <c r="D23" s="78" t="s">
        <v>96</v>
      </c>
      <c r="E23" s="80">
        <v>289305.42</v>
      </c>
      <c r="F23" s="80">
        <v>417809.33</v>
      </c>
      <c r="G23" s="80">
        <v>426000</v>
      </c>
      <c r="H23" s="80">
        <v>424000</v>
      </c>
      <c r="I23" s="80">
        <v>424000</v>
      </c>
    </row>
    <row r="24" spans="1:9" x14ac:dyDescent="0.25">
      <c r="A24" s="135" t="s">
        <v>97</v>
      </c>
      <c r="B24" s="136"/>
      <c r="C24" s="137"/>
      <c r="D24" s="81" t="s">
        <v>98</v>
      </c>
      <c r="E24" s="83">
        <v>122575.15</v>
      </c>
      <c r="F24" s="83">
        <v>172323</v>
      </c>
      <c r="G24" s="83">
        <v>197350</v>
      </c>
      <c r="H24" s="83">
        <v>197350</v>
      </c>
      <c r="I24" s="83">
        <v>197350</v>
      </c>
    </row>
    <row r="25" spans="1:9" s="87" customFormat="1" ht="15" customHeight="1" x14ac:dyDescent="0.25">
      <c r="A25" s="138" t="s">
        <v>99</v>
      </c>
      <c r="B25" s="139"/>
      <c r="C25" s="140"/>
      <c r="D25" s="84" t="s">
        <v>100</v>
      </c>
      <c r="E25" s="86">
        <v>107000.3</v>
      </c>
      <c r="F25" s="86">
        <v>140200</v>
      </c>
      <c r="G25" s="86">
        <v>163000</v>
      </c>
      <c r="H25" s="86">
        <v>163000</v>
      </c>
      <c r="I25" s="86">
        <v>163000</v>
      </c>
    </row>
    <row r="26" spans="1:9" x14ac:dyDescent="0.25">
      <c r="A26" s="141">
        <v>3</v>
      </c>
      <c r="B26" s="142"/>
      <c r="C26" s="143"/>
      <c r="D26" s="73" t="s">
        <v>11</v>
      </c>
      <c r="E26" s="61">
        <v>107000.3</v>
      </c>
      <c r="F26" s="61">
        <v>140200</v>
      </c>
      <c r="G26" s="61">
        <v>163000</v>
      </c>
      <c r="H26" s="61">
        <v>163000</v>
      </c>
      <c r="I26" s="61">
        <v>163000</v>
      </c>
    </row>
    <row r="27" spans="1:9" x14ac:dyDescent="0.25">
      <c r="A27" s="144">
        <v>31</v>
      </c>
      <c r="B27" s="145"/>
      <c r="C27" s="146"/>
      <c r="D27" s="73" t="s">
        <v>12</v>
      </c>
      <c r="E27" s="61">
        <v>105406.32</v>
      </c>
      <c r="F27" s="61">
        <v>139000</v>
      </c>
      <c r="G27" s="61">
        <v>160900</v>
      </c>
      <c r="H27" s="61">
        <v>160900</v>
      </c>
      <c r="I27" s="61">
        <v>160900</v>
      </c>
    </row>
    <row r="28" spans="1:9" s="95" customFormat="1" x14ac:dyDescent="0.25">
      <c r="A28" s="91">
        <v>32</v>
      </c>
      <c r="B28" s="92"/>
      <c r="C28" s="93"/>
      <c r="D28" s="73" t="s">
        <v>21</v>
      </c>
      <c r="E28" s="69">
        <v>1593.98</v>
      </c>
      <c r="F28" s="61">
        <v>1200</v>
      </c>
      <c r="G28" s="61">
        <v>2100</v>
      </c>
      <c r="H28" s="61">
        <v>2100</v>
      </c>
      <c r="I28" s="61">
        <v>2100</v>
      </c>
    </row>
    <row r="29" spans="1:9" s="87" customFormat="1" ht="16.5" customHeight="1" x14ac:dyDescent="0.25">
      <c r="A29" s="138" t="s">
        <v>101</v>
      </c>
      <c r="B29" s="139"/>
      <c r="C29" s="140"/>
      <c r="D29" s="84" t="s">
        <v>102</v>
      </c>
      <c r="E29" s="85">
        <v>12624.07</v>
      </c>
      <c r="F29" s="86">
        <v>25123</v>
      </c>
      <c r="G29" s="86">
        <v>26850</v>
      </c>
      <c r="H29" s="86">
        <v>26850</v>
      </c>
      <c r="I29" s="86">
        <v>26850</v>
      </c>
    </row>
    <row r="30" spans="1:9" s="95" customFormat="1" x14ac:dyDescent="0.25">
      <c r="A30" s="141">
        <v>3</v>
      </c>
      <c r="B30" s="142"/>
      <c r="C30" s="143"/>
      <c r="D30" s="73" t="s">
        <v>11</v>
      </c>
      <c r="E30" s="69">
        <v>10012.689999999999</v>
      </c>
      <c r="F30" s="61">
        <v>21167</v>
      </c>
      <c r="G30" s="61">
        <v>23450</v>
      </c>
      <c r="H30" s="61">
        <v>23450</v>
      </c>
      <c r="I30" s="61">
        <v>23450</v>
      </c>
    </row>
    <row r="31" spans="1:9" s="95" customFormat="1" x14ac:dyDescent="0.25">
      <c r="A31" s="144">
        <v>31</v>
      </c>
      <c r="B31" s="145"/>
      <c r="C31" s="146"/>
      <c r="D31" s="73" t="s">
        <v>12</v>
      </c>
      <c r="E31" s="69">
        <v>4945.6899999999996</v>
      </c>
      <c r="F31" s="61">
        <v>16100</v>
      </c>
      <c r="G31" s="61">
        <v>18800</v>
      </c>
      <c r="H31" s="61">
        <v>18800</v>
      </c>
      <c r="I31" s="61">
        <v>18800</v>
      </c>
    </row>
    <row r="32" spans="1:9" s="95" customFormat="1" x14ac:dyDescent="0.25">
      <c r="A32" s="91">
        <v>32</v>
      </c>
      <c r="B32" s="92"/>
      <c r="C32" s="93"/>
      <c r="D32" s="73" t="s">
        <v>21</v>
      </c>
      <c r="E32" s="69">
        <v>5067</v>
      </c>
      <c r="F32" s="61">
        <v>5067</v>
      </c>
      <c r="G32" s="61">
        <v>4650</v>
      </c>
      <c r="H32" s="61">
        <v>4650</v>
      </c>
      <c r="I32" s="61">
        <v>4650</v>
      </c>
    </row>
    <row r="33" spans="1:9" s="95" customFormat="1" x14ac:dyDescent="0.25">
      <c r="A33" s="141">
        <v>4</v>
      </c>
      <c r="B33" s="142"/>
      <c r="C33" s="143"/>
      <c r="D33" s="73" t="s">
        <v>13</v>
      </c>
      <c r="E33" s="69">
        <v>2611.38</v>
      </c>
      <c r="F33" s="61">
        <v>3956</v>
      </c>
      <c r="G33" s="61">
        <v>3400</v>
      </c>
      <c r="H33" s="61">
        <v>3400</v>
      </c>
      <c r="I33" s="61">
        <v>3400</v>
      </c>
    </row>
    <row r="34" spans="1:9" s="95" customFormat="1" x14ac:dyDescent="0.25">
      <c r="A34" s="91">
        <v>42</v>
      </c>
      <c r="B34" s="92"/>
      <c r="C34" s="93"/>
      <c r="D34" s="73" t="s">
        <v>26</v>
      </c>
      <c r="E34" s="69">
        <v>2611.38</v>
      </c>
      <c r="F34" s="61">
        <v>3956</v>
      </c>
      <c r="G34" s="61">
        <v>3400</v>
      </c>
      <c r="H34" s="61">
        <v>3400</v>
      </c>
      <c r="I34" s="61">
        <v>3400</v>
      </c>
    </row>
    <row r="35" spans="1:9" s="87" customFormat="1" ht="15" customHeight="1" x14ac:dyDescent="0.25">
      <c r="A35" s="138" t="s">
        <v>103</v>
      </c>
      <c r="B35" s="139"/>
      <c r="C35" s="140"/>
      <c r="D35" s="84" t="s">
        <v>104</v>
      </c>
      <c r="E35" s="85">
        <v>2950.78</v>
      </c>
      <c r="F35" s="86">
        <v>7000</v>
      </c>
      <c r="G35" s="86">
        <v>7500</v>
      </c>
      <c r="H35" s="86">
        <v>7500</v>
      </c>
      <c r="I35" s="86">
        <v>7500</v>
      </c>
    </row>
    <row r="36" spans="1:9" s="95" customFormat="1" x14ac:dyDescent="0.25">
      <c r="A36" s="141">
        <v>3</v>
      </c>
      <c r="B36" s="142"/>
      <c r="C36" s="143"/>
      <c r="D36" s="73" t="s">
        <v>11</v>
      </c>
      <c r="E36" s="69">
        <v>2950.78</v>
      </c>
      <c r="F36" s="61">
        <v>7000</v>
      </c>
      <c r="G36" s="61">
        <v>7500</v>
      </c>
      <c r="H36" s="61">
        <v>7500</v>
      </c>
      <c r="I36" s="61">
        <v>7500</v>
      </c>
    </row>
    <row r="37" spans="1:9" s="95" customFormat="1" x14ac:dyDescent="0.25">
      <c r="A37" s="144">
        <v>31</v>
      </c>
      <c r="B37" s="145"/>
      <c r="C37" s="146"/>
      <c r="D37" s="73" t="s">
        <v>12</v>
      </c>
      <c r="E37" s="69">
        <v>2943.48</v>
      </c>
      <c r="F37" s="61">
        <v>6900</v>
      </c>
      <c r="G37" s="61">
        <v>7300</v>
      </c>
      <c r="H37" s="61">
        <v>7300</v>
      </c>
      <c r="I37" s="61">
        <v>7300</v>
      </c>
    </row>
    <row r="38" spans="1:9" s="95" customFormat="1" x14ac:dyDescent="0.25">
      <c r="A38" s="91">
        <v>32</v>
      </c>
      <c r="B38" s="92"/>
      <c r="C38" s="93"/>
      <c r="D38" s="73" t="s">
        <v>21</v>
      </c>
      <c r="E38" s="69">
        <v>7.3</v>
      </c>
      <c r="F38" s="61">
        <v>100</v>
      </c>
      <c r="G38" s="61">
        <v>200</v>
      </c>
      <c r="H38" s="61">
        <v>200</v>
      </c>
      <c r="I38" s="61">
        <v>200</v>
      </c>
    </row>
    <row r="39" spans="1:9" x14ac:dyDescent="0.25">
      <c r="A39" s="135" t="s">
        <v>105</v>
      </c>
      <c r="B39" s="136"/>
      <c r="C39" s="137"/>
      <c r="D39" s="81" t="s">
        <v>106</v>
      </c>
      <c r="E39" s="96">
        <v>131396.29999999999</v>
      </c>
      <c r="F39" s="83">
        <v>193986.33000000002</v>
      </c>
      <c r="G39" s="83">
        <v>193250</v>
      </c>
      <c r="H39" s="83">
        <v>191250</v>
      </c>
      <c r="I39" s="83">
        <v>191250</v>
      </c>
    </row>
    <row r="40" spans="1:9" s="87" customFormat="1" ht="15" customHeight="1" x14ac:dyDescent="0.25">
      <c r="A40" s="138" t="s">
        <v>99</v>
      </c>
      <c r="B40" s="139"/>
      <c r="C40" s="140"/>
      <c r="D40" s="84" t="s">
        <v>100</v>
      </c>
      <c r="E40" s="85">
        <v>3008.25</v>
      </c>
      <c r="F40" s="86">
        <v>9500</v>
      </c>
      <c r="G40" s="86">
        <v>9500</v>
      </c>
      <c r="H40" s="86">
        <v>9500</v>
      </c>
      <c r="I40" s="86">
        <v>9500</v>
      </c>
    </row>
    <row r="41" spans="1:9" s="95" customFormat="1" x14ac:dyDescent="0.25">
      <c r="A41" s="141">
        <v>3</v>
      </c>
      <c r="B41" s="142"/>
      <c r="C41" s="143"/>
      <c r="D41" s="73" t="s">
        <v>11</v>
      </c>
      <c r="E41" s="69">
        <v>3008.25</v>
      </c>
      <c r="F41" s="61">
        <v>9500</v>
      </c>
      <c r="G41" s="61">
        <v>9500</v>
      </c>
      <c r="H41" s="61">
        <v>9500</v>
      </c>
      <c r="I41" s="61">
        <v>9500</v>
      </c>
    </row>
    <row r="42" spans="1:9" s="95" customFormat="1" x14ac:dyDescent="0.25">
      <c r="A42" s="144">
        <v>31</v>
      </c>
      <c r="B42" s="145"/>
      <c r="C42" s="146"/>
      <c r="D42" s="73" t="s">
        <v>12</v>
      </c>
      <c r="E42" s="69">
        <v>2389.5</v>
      </c>
      <c r="F42" s="61">
        <v>7900</v>
      </c>
      <c r="G42" s="61">
        <v>6500</v>
      </c>
      <c r="H42" s="61">
        <v>6500</v>
      </c>
      <c r="I42" s="61">
        <v>6500</v>
      </c>
    </row>
    <row r="43" spans="1:9" s="95" customFormat="1" x14ac:dyDescent="0.25">
      <c r="A43" s="91">
        <v>32</v>
      </c>
      <c r="B43" s="92"/>
      <c r="C43" s="93"/>
      <c r="D43" s="73" t="s">
        <v>21</v>
      </c>
      <c r="E43" s="69">
        <v>618.75</v>
      </c>
      <c r="F43" s="69">
        <v>1600</v>
      </c>
      <c r="G43" s="69">
        <v>3000</v>
      </c>
      <c r="H43" s="69">
        <v>3000</v>
      </c>
      <c r="I43" s="69">
        <v>3000</v>
      </c>
    </row>
    <row r="44" spans="1:9" s="87" customFormat="1" ht="17.25" customHeight="1" x14ac:dyDescent="0.25">
      <c r="A44" s="138" t="s">
        <v>107</v>
      </c>
      <c r="B44" s="139"/>
      <c r="C44" s="140"/>
      <c r="D44" s="84" t="s">
        <v>108</v>
      </c>
      <c r="E44" s="85">
        <v>0</v>
      </c>
      <c r="F44" s="86">
        <v>300</v>
      </c>
      <c r="G44" s="86">
        <v>300</v>
      </c>
      <c r="H44" s="86">
        <v>300</v>
      </c>
      <c r="I44" s="86">
        <v>300</v>
      </c>
    </row>
    <row r="45" spans="1:9" s="95" customFormat="1" x14ac:dyDescent="0.25">
      <c r="A45" s="141">
        <v>3</v>
      </c>
      <c r="B45" s="142"/>
      <c r="C45" s="143"/>
      <c r="D45" s="73" t="s">
        <v>11</v>
      </c>
      <c r="E45" s="69">
        <v>0</v>
      </c>
      <c r="F45" s="61">
        <v>300</v>
      </c>
      <c r="G45" s="61">
        <v>300</v>
      </c>
      <c r="H45" s="61">
        <v>300</v>
      </c>
      <c r="I45" s="61">
        <v>300</v>
      </c>
    </row>
    <row r="46" spans="1:9" s="95" customFormat="1" x14ac:dyDescent="0.25">
      <c r="A46" s="91">
        <v>32</v>
      </c>
      <c r="B46" s="92"/>
      <c r="C46" s="93"/>
      <c r="D46" s="73" t="s">
        <v>21</v>
      </c>
      <c r="E46" s="69">
        <v>0</v>
      </c>
      <c r="F46" s="61">
        <v>300</v>
      </c>
      <c r="G46" s="61">
        <v>300</v>
      </c>
      <c r="H46" s="61">
        <v>300</v>
      </c>
      <c r="I46" s="61">
        <v>300</v>
      </c>
    </row>
    <row r="47" spans="1:9" s="87" customFormat="1" ht="15" customHeight="1" x14ac:dyDescent="0.25">
      <c r="A47" s="138" t="s">
        <v>101</v>
      </c>
      <c r="B47" s="139"/>
      <c r="C47" s="140"/>
      <c r="D47" s="84" t="s">
        <v>102</v>
      </c>
      <c r="E47" s="85">
        <v>34287.519999999997</v>
      </c>
      <c r="F47" s="86">
        <v>49877</v>
      </c>
      <c r="G47" s="86">
        <v>48150</v>
      </c>
      <c r="H47" s="86">
        <v>48150</v>
      </c>
      <c r="I47" s="86">
        <v>48150</v>
      </c>
    </row>
    <row r="48" spans="1:9" s="95" customFormat="1" x14ac:dyDescent="0.25">
      <c r="A48" s="141">
        <v>3</v>
      </c>
      <c r="B48" s="142"/>
      <c r="C48" s="143"/>
      <c r="D48" s="73" t="s">
        <v>11</v>
      </c>
      <c r="E48" s="69">
        <v>33414.009999999995</v>
      </c>
      <c r="F48" s="61">
        <v>43994</v>
      </c>
      <c r="G48" s="61">
        <v>43150</v>
      </c>
      <c r="H48" s="61">
        <v>43150</v>
      </c>
      <c r="I48" s="61">
        <v>43150</v>
      </c>
    </row>
    <row r="49" spans="1:9" s="95" customFormat="1" x14ac:dyDescent="0.25">
      <c r="A49" s="144">
        <v>31</v>
      </c>
      <c r="B49" s="145"/>
      <c r="C49" s="146"/>
      <c r="D49" s="73" t="s">
        <v>12</v>
      </c>
      <c r="E49" s="69">
        <v>0.01</v>
      </c>
      <c r="F49" s="61">
        <v>517</v>
      </c>
      <c r="G49" s="61">
        <v>517</v>
      </c>
      <c r="H49" s="61">
        <v>517</v>
      </c>
      <c r="I49" s="61">
        <v>517</v>
      </c>
    </row>
    <row r="50" spans="1:9" s="95" customFormat="1" x14ac:dyDescent="0.25">
      <c r="A50" s="91">
        <v>32</v>
      </c>
      <c r="B50" s="92"/>
      <c r="C50" s="93"/>
      <c r="D50" s="73" t="s">
        <v>21</v>
      </c>
      <c r="E50" s="69">
        <v>33349.999999999993</v>
      </c>
      <c r="F50" s="61">
        <v>42797</v>
      </c>
      <c r="G50" s="61">
        <v>42103</v>
      </c>
      <c r="H50" s="61">
        <v>42103</v>
      </c>
      <c r="I50" s="61">
        <v>42103</v>
      </c>
    </row>
    <row r="51" spans="1:9" s="95" customFormat="1" x14ac:dyDescent="0.25">
      <c r="A51" s="144">
        <v>34</v>
      </c>
      <c r="B51" s="145"/>
      <c r="C51" s="146"/>
      <c r="D51" s="33" t="s">
        <v>62</v>
      </c>
      <c r="E51" s="69">
        <v>0</v>
      </c>
      <c r="F51" s="61">
        <v>30</v>
      </c>
      <c r="G51" s="61">
        <v>30</v>
      </c>
      <c r="H51" s="61">
        <v>30</v>
      </c>
      <c r="I51" s="61">
        <v>30</v>
      </c>
    </row>
    <row r="52" spans="1:9" s="95" customFormat="1" ht="16.5" customHeight="1" x14ac:dyDescent="0.25">
      <c r="A52" s="91">
        <v>37</v>
      </c>
      <c r="B52" s="92"/>
      <c r="C52" s="93"/>
      <c r="D52" s="97" t="s">
        <v>63</v>
      </c>
      <c r="E52" s="69">
        <v>64</v>
      </c>
      <c r="F52" s="61">
        <v>650</v>
      </c>
      <c r="G52" s="61">
        <v>500</v>
      </c>
      <c r="H52" s="61">
        <v>500</v>
      </c>
      <c r="I52" s="61">
        <v>500</v>
      </c>
    </row>
    <row r="53" spans="1:9" s="95" customFormat="1" x14ac:dyDescent="0.25">
      <c r="A53" s="141">
        <v>4</v>
      </c>
      <c r="B53" s="142"/>
      <c r="C53" s="143"/>
      <c r="D53" s="73" t="s">
        <v>13</v>
      </c>
      <c r="E53" s="69">
        <v>873.51</v>
      </c>
      <c r="F53" s="61">
        <v>5883</v>
      </c>
      <c r="G53" s="61">
        <v>5000</v>
      </c>
      <c r="H53" s="61">
        <v>5000</v>
      </c>
      <c r="I53" s="61">
        <v>5000</v>
      </c>
    </row>
    <row r="54" spans="1:9" s="95" customFormat="1" x14ac:dyDescent="0.25">
      <c r="A54" s="91">
        <v>42</v>
      </c>
      <c r="B54" s="92"/>
      <c r="C54" s="93"/>
      <c r="D54" s="73" t="s">
        <v>26</v>
      </c>
      <c r="E54" s="69">
        <v>873.51</v>
      </c>
      <c r="F54" s="61">
        <v>5883</v>
      </c>
      <c r="G54" s="61">
        <v>5000</v>
      </c>
      <c r="H54" s="61">
        <v>5000</v>
      </c>
      <c r="I54" s="61">
        <v>5000</v>
      </c>
    </row>
    <row r="55" spans="1:9" s="87" customFormat="1" ht="15.75" customHeight="1" x14ac:dyDescent="0.25">
      <c r="A55" s="138" t="s">
        <v>109</v>
      </c>
      <c r="B55" s="139"/>
      <c r="C55" s="140"/>
      <c r="D55" s="84" t="s">
        <v>110</v>
      </c>
      <c r="E55" s="85">
        <v>2146.5700000000002</v>
      </c>
      <c r="F55" s="86">
        <v>122.33</v>
      </c>
      <c r="G55" s="86">
        <v>2000</v>
      </c>
      <c r="H55" s="86">
        <v>0</v>
      </c>
      <c r="I55" s="86">
        <v>0</v>
      </c>
    </row>
    <row r="56" spans="1:9" s="95" customFormat="1" x14ac:dyDescent="0.25">
      <c r="A56" s="141">
        <v>3</v>
      </c>
      <c r="B56" s="142"/>
      <c r="C56" s="143"/>
      <c r="D56" s="73" t="s">
        <v>11</v>
      </c>
      <c r="E56" s="69">
        <v>2146.5700000000002</v>
      </c>
      <c r="F56" s="61">
        <v>122.33</v>
      </c>
      <c r="G56" s="61">
        <v>2000</v>
      </c>
      <c r="H56" s="61">
        <v>0</v>
      </c>
      <c r="I56" s="61">
        <v>0</v>
      </c>
    </row>
    <row r="57" spans="1:9" s="95" customFormat="1" x14ac:dyDescent="0.25">
      <c r="A57" s="91">
        <v>32</v>
      </c>
      <c r="B57" s="92"/>
      <c r="C57" s="93"/>
      <c r="D57" s="73" t="s">
        <v>21</v>
      </c>
      <c r="E57" s="69">
        <v>2146.5700000000002</v>
      </c>
      <c r="F57" s="61">
        <v>122.33</v>
      </c>
      <c r="G57" s="61">
        <v>2000</v>
      </c>
      <c r="H57" s="61">
        <v>0</v>
      </c>
      <c r="I57" s="61">
        <v>0</v>
      </c>
    </row>
    <row r="58" spans="1:9" x14ac:dyDescent="0.25">
      <c r="A58" s="141">
        <v>4</v>
      </c>
      <c r="B58" s="142"/>
      <c r="C58" s="143"/>
      <c r="D58" s="73" t="s">
        <v>13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</row>
    <row r="59" spans="1:9" x14ac:dyDescent="0.25">
      <c r="A59" s="91">
        <v>42</v>
      </c>
      <c r="B59" s="92"/>
      <c r="C59" s="93"/>
      <c r="D59" s="73" t="s">
        <v>26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</row>
    <row r="60" spans="1:9" s="87" customFormat="1" ht="15" customHeight="1" x14ac:dyDescent="0.25">
      <c r="A60" s="138" t="s">
        <v>111</v>
      </c>
      <c r="B60" s="139"/>
      <c r="C60" s="140"/>
      <c r="D60" s="84" t="s">
        <v>112</v>
      </c>
      <c r="E60" s="85">
        <v>0</v>
      </c>
      <c r="F60" s="86">
        <v>100</v>
      </c>
      <c r="G60" s="86">
        <v>100</v>
      </c>
      <c r="H60" s="86">
        <v>100</v>
      </c>
      <c r="I60" s="86">
        <v>100</v>
      </c>
    </row>
    <row r="61" spans="1:9" s="95" customFormat="1" x14ac:dyDescent="0.25">
      <c r="A61" s="141">
        <v>3</v>
      </c>
      <c r="B61" s="142"/>
      <c r="C61" s="143"/>
      <c r="D61" s="73" t="s">
        <v>11</v>
      </c>
      <c r="E61" s="69">
        <v>0</v>
      </c>
      <c r="F61" s="61">
        <v>100</v>
      </c>
      <c r="G61" s="61">
        <v>100</v>
      </c>
      <c r="H61" s="61">
        <v>100</v>
      </c>
      <c r="I61" s="61">
        <v>100</v>
      </c>
    </row>
    <row r="62" spans="1:9" s="95" customFormat="1" x14ac:dyDescent="0.25">
      <c r="A62" s="144">
        <v>31</v>
      </c>
      <c r="B62" s="145"/>
      <c r="C62" s="146"/>
      <c r="D62" s="73" t="s">
        <v>12</v>
      </c>
      <c r="E62" s="69">
        <v>0</v>
      </c>
      <c r="F62" s="61">
        <v>5</v>
      </c>
      <c r="G62" s="61">
        <v>5</v>
      </c>
      <c r="H62" s="61">
        <v>5</v>
      </c>
      <c r="I62" s="61">
        <v>5</v>
      </c>
    </row>
    <row r="63" spans="1:9" s="95" customFormat="1" x14ac:dyDescent="0.25">
      <c r="A63" s="91">
        <v>32</v>
      </c>
      <c r="B63" s="92"/>
      <c r="C63" s="93"/>
      <c r="D63" s="73" t="s">
        <v>21</v>
      </c>
      <c r="E63" s="69">
        <v>0</v>
      </c>
      <c r="F63" s="61">
        <v>95</v>
      </c>
      <c r="G63" s="61">
        <v>95</v>
      </c>
      <c r="H63" s="61">
        <v>95</v>
      </c>
      <c r="I63" s="61">
        <v>95</v>
      </c>
    </row>
    <row r="64" spans="1:9" s="87" customFormat="1" ht="15" customHeight="1" x14ac:dyDescent="0.25">
      <c r="A64" s="138" t="s">
        <v>103</v>
      </c>
      <c r="B64" s="139"/>
      <c r="C64" s="140"/>
      <c r="D64" s="84" t="s">
        <v>104</v>
      </c>
      <c r="E64" s="85">
        <v>3650</v>
      </c>
      <c r="F64" s="86">
        <v>3000</v>
      </c>
      <c r="G64" s="86">
        <v>2500</v>
      </c>
      <c r="H64" s="86">
        <v>2500</v>
      </c>
      <c r="I64" s="86">
        <v>2500</v>
      </c>
    </row>
    <row r="65" spans="1:9" s="95" customFormat="1" x14ac:dyDescent="0.25">
      <c r="A65" s="141">
        <v>3</v>
      </c>
      <c r="B65" s="142"/>
      <c r="C65" s="143"/>
      <c r="D65" s="73" t="s">
        <v>11</v>
      </c>
      <c r="E65" s="69">
        <v>3650</v>
      </c>
      <c r="F65" s="61">
        <v>3000</v>
      </c>
      <c r="G65" s="61">
        <v>2500</v>
      </c>
      <c r="H65" s="61">
        <v>2500</v>
      </c>
      <c r="I65" s="61">
        <v>2500</v>
      </c>
    </row>
    <row r="66" spans="1:9" s="95" customFormat="1" x14ac:dyDescent="0.25">
      <c r="A66" s="91">
        <v>32</v>
      </c>
      <c r="B66" s="92"/>
      <c r="C66" s="93"/>
      <c r="D66" s="73" t="s">
        <v>21</v>
      </c>
      <c r="E66" s="69">
        <v>3650</v>
      </c>
      <c r="F66" s="61">
        <v>3000</v>
      </c>
      <c r="G66" s="61">
        <v>2500</v>
      </c>
      <c r="H66" s="61">
        <v>2500</v>
      </c>
      <c r="I66" s="61">
        <v>2500</v>
      </c>
    </row>
    <row r="67" spans="1:9" s="87" customFormat="1" ht="15" customHeight="1" x14ac:dyDescent="0.25">
      <c r="A67" s="138" t="s">
        <v>90</v>
      </c>
      <c r="B67" s="139"/>
      <c r="C67" s="140"/>
      <c r="D67" s="84" t="s">
        <v>92</v>
      </c>
      <c r="E67" s="85">
        <v>86028.959999999992</v>
      </c>
      <c r="F67" s="86">
        <v>123387</v>
      </c>
      <c r="G67" s="86">
        <v>123000</v>
      </c>
      <c r="H67" s="86">
        <v>123000</v>
      </c>
      <c r="I67" s="86">
        <v>123000</v>
      </c>
    </row>
    <row r="68" spans="1:9" s="95" customFormat="1" x14ac:dyDescent="0.25">
      <c r="A68" s="141">
        <v>3</v>
      </c>
      <c r="B68" s="142"/>
      <c r="C68" s="143"/>
      <c r="D68" s="73" t="s">
        <v>11</v>
      </c>
      <c r="E68" s="69">
        <v>86028.959999999992</v>
      </c>
      <c r="F68" s="69">
        <v>106562</v>
      </c>
      <c r="G68" s="69">
        <v>106175</v>
      </c>
      <c r="H68" s="69">
        <v>106175</v>
      </c>
      <c r="I68" s="69">
        <v>106175</v>
      </c>
    </row>
    <row r="69" spans="1:9" s="95" customFormat="1" x14ac:dyDescent="0.25">
      <c r="A69" s="144">
        <v>31</v>
      </c>
      <c r="B69" s="145"/>
      <c r="C69" s="146"/>
      <c r="D69" s="73" t="s">
        <v>12</v>
      </c>
      <c r="E69" s="69">
        <v>0</v>
      </c>
      <c r="F69" s="61">
        <v>140</v>
      </c>
      <c r="G69" s="61">
        <v>140</v>
      </c>
      <c r="H69" s="61">
        <v>140</v>
      </c>
      <c r="I69" s="61">
        <v>140</v>
      </c>
    </row>
    <row r="70" spans="1:9" s="95" customFormat="1" x14ac:dyDescent="0.25">
      <c r="A70" s="91">
        <v>32</v>
      </c>
      <c r="B70" s="92"/>
      <c r="C70" s="93"/>
      <c r="D70" s="73" t="s">
        <v>21</v>
      </c>
      <c r="E70" s="69">
        <v>68119.87</v>
      </c>
      <c r="F70" s="61">
        <v>85035</v>
      </c>
      <c r="G70" s="61">
        <v>85635</v>
      </c>
      <c r="H70" s="61">
        <v>85635</v>
      </c>
      <c r="I70" s="61">
        <v>85635</v>
      </c>
    </row>
    <row r="71" spans="1:9" s="94" customFormat="1" x14ac:dyDescent="0.25">
      <c r="A71" s="91">
        <v>34</v>
      </c>
      <c r="B71" s="92"/>
      <c r="C71" s="93"/>
      <c r="D71" s="73" t="s">
        <v>62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</row>
    <row r="72" spans="1:9" s="95" customFormat="1" ht="14.25" customHeight="1" x14ac:dyDescent="0.25">
      <c r="A72" s="91">
        <v>37</v>
      </c>
      <c r="B72" s="92"/>
      <c r="C72" s="93"/>
      <c r="D72" s="97" t="s">
        <v>63</v>
      </c>
      <c r="E72" s="69">
        <v>17509.09</v>
      </c>
      <c r="F72" s="61">
        <v>21000</v>
      </c>
      <c r="G72" s="61">
        <v>20000</v>
      </c>
      <c r="H72" s="61">
        <v>20000</v>
      </c>
      <c r="I72" s="61">
        <v>20000</v>
      </c>
    </row>
    <row r="73" spans="1:9" ht="14.25" customHeight="1" x14ac:dyDescent="0.25">
      <c r="A73" s="91">
        <v>38</v>
      </c>
      <c r="B73" s="92"/>
      <c r="C73" s="93"/>
      <c r="D73" s="98" t="s">
        <v>132</v>
      </c>
      <c r="E73" s="69">
        <v>400</v>
      </c>
      <c r="F73" s="69">
        <v>387</v>
      </c>
      <c r="G73" s="69">
        <v>400</v>
      </c>
      <c r="H73" s="69">
        <v>400</v>
      </c>
      <c r="I73" s="69">
        <v>400</v>
      </c>
    </row>
    <row r="74" spans="1:9" s="95" customFormat="1" x14ac:dyDescent="0.25">
      <c r="A74" s="141">
        <v>4</v>
      </c>
      <c r="B74" s="142"/>
      <c r="C74" s="143"/>
      <c r="D74" s="73" t="s">
        <v>13</v>
      </c>
      <c r="E74" s="69">
        <v>0</v>
      </c>
      <c r="F74" s="61">
        <v>16825</v>
      </c>
      <c r="G74" s="61">
        <v>16825</v>
      </c>
      <c r="H74" s="61">
        <v>16825</v>
      </c>
      <c r="I74" s="61">
        <v>16825</v>
      </c>
    </row>
    <row r="75" spans="1:9" s="95" customFormat="1" x14ac:dyDescent="0.25">
      <c r="A75" s="91">
        <v>42</v>
      </c>
      <c r="B75" s="92"/>
      <c r="C75" s="93"/>
      <c r="D75" s="73" t="s">
        <v>26</v>
      </c>
      <c r="E75" s="69">
        <v>0</v>
      </c>
      <c r="F75" s="61">
        <v>16825</v>
      </c>
      <c r="G75" s="61">
        <v>16825</v>
      </c>
      <c r="H75" s="61">
        <v>16825</v>
      </c>
      <c r="I75" s="61">
        <v>16825</v>
      </c>
    </row>
    <row r="76" spans="1:9" ht="15" customHeight="1" x14ac:dyDescent="0.25">
      <c r="A76" s="138" t="s">
        <v>133</v>
      </c>
      <c r="B76" s="139"/>
      <c r="C76" s="140"/>
      <c r="D76" s="84" t="s">
        <v>134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</row>
    <row r="77" spans="1:9" ht="15" customHeight="1" x14ac:dyDescent="0.25">
      <c r="A77" s="141">
        <v>3</v>
      </c>
      <c r="B77" s="142"/>
      <c r="C77" s="143"/>
      <c r="D77" s="73" t="s">
        <v>11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</row>
    <row r="78" spans="1:9" ht="15" customHeight="1" x14ac:dyDescent="0.25">
      <c r="A78" s="91">
        <v>37</v>
      </c>
      <c r="B78" s="92"/>
      <c r="C78" s="93"/>
      <c r="D78" s="97" t="s">
        <v>63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</row>
    <row r="79" spans="1:9" s="87" customFormat="1" ht="15" customHeight="1" x14ac:dyDescent="0.25">
      <c r="A79" s="138" t="s">
        <v>113</v>
      </c>
      <c r="B79" s="139"/>
      <c r="C79" s="140"/>
      <c r="D79" s="84" t="s">
        <v>114</v>
      </c>
      <c r="E79" s="85">
        <v>2275</v>
      </c>
      <c r="F79" s="86">
        <v>3800</v>
      </c>
      <c r="G79" s="86">
        <v>3800</v>
      </c>
      <c r="H79" s="86">
        <v>3800</v>
      </c>
      <c r="I79" s="86">
        <v>3800</v>
      </c>
    </row>
    <row r="80" spans="1:9" s="95" customFormat="1" x14ac:dyDescent="0.25">
      <c r="A80" s="141">
        <v>3</v>
      </c>
      <c r="B80" s="142"/>
      <c r="C80" s="143"/>
      <c r="D80" s="73" t="s">
        <v>11</v>
      </c>
      <c r="E80" s="69">
        <v>2275</v>
      </c>
      <c r="F80" s="61">
        <v>3800</v>
      </c>
      <c r="G80" s="61">
        <v>3800</v>
      </c>
      <c r="H80" s="61">
        <v>3800</v>
      </c>
      <c r="I80" s="61">
        <v>3800</v>
      </c>
    </row>
    <row r="81" spans="1:9" s="95" customFormat="1" x14ac:dyDescent="0.25">
      <c r="A81" s="144">
        <v>31</v>
      </c>
      <c r="B81" s="145"/>
      <c r="C81" s="146"/>
      <c r="D81" s="73" t="s">
        <v>12</v>
      </c>
      <c r="E81" s="69">
        <v>0</v>
      </c>
      <c r="F81" s="61">
        <v>310</v>
      </c>
      <c r="G81" s="61">
        <v>310</v>
      </c>
      <c r="H81" s="61">
        <v>310</v>
      </c>
      <c r="I81" s="61">
        <v>310</v>
      </c>
    </row>
    <row r="82" spans="1:9" s="95" customFormat="1" x14ac:dyDescent="0.25">
      <c r="A82" s="91">
        <v>32</v>
      </c>
      <c r="B82" s="92"/>
      <c r="C82" s="93"/>
      <c r="D82" s="73" t="s">
        <v>21</v>
      </c>
      <c r="E82" s="69">
        <v>2275</v>
      </c>
      <c r="F82" s="61">
        <v>3490</v>
      </c>
      <c r="G82" s="61">
        <v>3490</v>
      </c>
      <c r="H82" s="61">
        <v>3490</v>
      </c>
      <c r="I82" s="61">
        <v>3490</v>
      </c>
    </row>
    <row r="83" spans="1:9" s="87" customFormat="1" ht="15" customHeight="1" x14ac:dyDescent="0.25">
      <c r="A83" s="138" t="s">
        <v>115</v>
      </c>
      <c r="B83" s="139"/>
      <c r="C83" s="140"/>
      <c r="D83" s="84" t="s">
        <v>116</v>
      </c>
      <c r="E83" s="85">
        <v>0</v>
      </c>
      <c r="F83" s="86">
        <v>3000</v>
      </c>
      <c r="G83" s="86">
        <v>3000</v>
      </c>
      <c r="H83" s="86">
        <v>3000</v>
      </c>
      <c r="I83" s="86">
        <v>3000</v>
      </c>
    </row>
    <row r="84" spans="1:9" s="95" customFormat="1" x14ac:dyDescent="0.25">
      <c r="A84" s="141">
        <v>3</v>
      </c>
      <c r="B84" s="142"/>
      <c r="C84" s="143"/>
      <c r="D84" s="73" t="s">
        <v>11</v>
      </c>
      <c r="E84" s="69">
        <v>0</v>
      </c>
      <c r="F84" s="61">
        <v>500</v>
      </c>
      <c r="G84" s="61">
        <v>500</v>
      </c>
      <c r="H84" s="61">
        <v>500</v>
      </c>
      <c r="I84" s="61">
        <v>500</v>
      </c>
    </row>
    <row r="85" spans="1:9" s="95" customFormat="1" x14ac:dyDescent="0.25">
      <c r="A85" s="91">
        <v>32</v>
      </c>
      <c r="B85" s="92"/>
      <c r="C85" s="93"/>
      <c r="D85" s="73" t="s">
        <v>21</v>
      </c>
      <c r="E85" s="69">
        <v>0</v>
      </c>
      <c r="F85" s="61">
        <v>500</v>
      </c>
      <c r="G85" s="61">
        <v>500</v>
      </c>
      <c r="H85" s="61">
        <v>500</v>
      </c>
      <c r="I85" s="61">
        <v>500</v>
      </c>
    </row>
    <row r="86" spans="1:9" s="95" customFormat="1" x14ac:dyDescent="0.25">
      <c r="A86" s="141">
        <v>4</v>
      </c>
      <c r="B86" s="142"/>
      <c r="C86" s="143"/>
      <c r="D86" s="73" t="s">
        <v>13</v>
      </c>
      <c r="E86" s="69">
        <v>0</v>
      </c>
      <c r="F86" s="61">
        <v>2500</v>
      </c>
      <c r="G86" s="61">
        <v>2500</v>
      </c>
      <c r="H86" s="61">
        <v>2500</v>
      </c>
      <c r="I86" s="61">
        <v>2500</v>
      </c>
    </row>
    <row r="87" spans="1:9" s="95" customFormat="1" x14ac:dyDescent="0.25">
      <c r="A87" s="91">
        <v>42</v>
      </c>
      <c r="B87" s="92"/>
      <c r="C87" s="93"/>
      <c r="D87" s="73" t="s">
        <v>26</v>
      </c>
      <c r="E87" s="69">
        <v>0</v>
      </c>
      <c r="F87" s="61">
        <v>2500</v>
      </c>
      <c r="G87" s="61">
        <v>2500</v>
      </c>
      <c r="H87" s="61">
        <v>2500</v>
      </c>
      <c r="I87" s="61">
        <v>2500</v>
      </c>
    </row>
    <row r="88" spans="1:9" s="87" customFormat="1" ht="17.25" customHeight="1" x14ac:dyDescent="0.25">
      <c r="A88" s="138" t="s">
        <v>117</v>
      </c>
      <c r="B88" s="139"/>
      <c r="C88" s="140"/>
      <c r="D88" s="84" t="s">
        <v>118</v>
      </c>
      <c r="E88" s="86">
        <v>0</v>
      </c>
      <c r="F88" s="86">
        <v>900</v>
      </c>
      <c r="G88" s="86">
        <v>900</v>
      </c>
      <c r="H88" s="86">
        <v>900</v>
      </c>
      <c r="I88" s="86">
        <v>900</v>
      </c>
    </row>
    <row r="89" spans="1:9" s="95" customFormat="1" x14ac:dyDescent="0.25">
      <c r="A89" s="141">
        <v>3</v>
      </c>
      <c r="B89" s="142"/>
      <c r="C89" s="143"/>
      <c r="D89" s="73" t="s">
        <v>11</v>
      </c>
      <c r="E89" s="61">
        <v>0</v>
      </c>
      <c r="F89" s="61">
        <v>490</v>
      </c>
      <c r="G89" s="61">
        <v>490</v>
      </c>
      <c r="H89" s="61">
        <v>490</v>
      </c>
      <c r="I89" s="61">
        <v>490</v>
      </c>
    </row>
    <row r="90" spans="1:9" s="95" customFormat="1" x14ac:dyDescent="0.25">
      <c r="A90" s="91">
        <v>32</v>
      </c>
      <c r="B90" s="92"/>
      <c r="C90" s="93"/>
      <c r="D90" s="73" t="s">
        <v>21</v>
      </c>
      <c r="E90" s="61">
        <v>0</v>
      </c>
      <c r="F90" s="61">
        <v>490</v>
      </c>
      <c r="G90" s="61">
        <v>490</v>
      </c>
      <c r="H90" s="61">
        <v>490</v>
      </c>
      <c r="I90" s="61">
        <v>490</v>
      </c>
    </row>
    <row r="91" spans="1:9" s="95" customFormat="1" x14ac:dyDescent="0.25">
      <c r="A91" s="141">
        <v>4</v>
      </c>
      <c r="B91" s="142"/>
      <c r="C91" s="143"/>
      <c r="D91" s="73" t="s">
        <v>13</v>
      </c>
      <c r="E91" s="61">
        <v>0</v>
      </c>
      <c r="F91" s="61">
        <v>410</v>
      </c>
      <c r="G91" s="61">
        <v>410</v>
      </c>
      <c r="H91" s="61">
        <v>410</v>
      </c>
      <c r="I91" s="61">
        <v>410</v>
      </c>
    </row>
    <row r="92" spans="1:9" s="95" customFormat="1" x14ac:dyDescent="0.25">
      <c r="A92" s="91">
        <v>42</v>
      </c>
      <c r="B92" s="92"/>
      <c r="C92" s="93"/>
      <c r="D92" s="73" t="s">
        <v>26</v>
      </c>
      <c r="E92" s="61">
        <v>0</v>
      </c>
      <c r="F92" s="61">
        <v>410</v>
      </c>
      <c r="G92" s="61">
        <v>410</v>
      </c>
      <c r="H92" s="61">
        <v>410</v>
      </c>
      <c r="I92" s="61">
        <v>410</v>
      </c>
    </row>
    <row r="93" spans="1:9" x14ac:dyDescent="0.25">
      <c r="A93" s="135" t="s">
        <v>119</v>
      </c>
      <c r="B93" s="136"/>
      <c r="C93" s="137"/>
      <c r="D93" s="101" t="s">
        <v>120</v>
      </c>
      <c r="E93" s="102">
        <v>35333.97</v>
      </c>
      <c r="F93" s="102">
        <v>51500</v>
      </c>
      <c r="G93" s="102">
        <v>35400</v>
      </c>
      <c r="H93" s="102">
        <v>35400</v>
      </c>
      <c r="I93" s="102">
        <v>35400</v>
      </c>
    </row>
    <row r="94" spans="1:9" s="87" customFormat="1" ht="15" customHeight="1" x14ac:dyDescent="0.25">
      <c r="A94" s="138" t="s">
        <v>99</v>
      </c>
      <c r="B94" s="139"/>
      <c r="C94" s="140"/>
      <c r="D94" s="84" t="s">
        <v>100</v>
      </c>
      <c r="E94" s="86">
        <v>21231.93</v>
      </c>
      <c r="F94" s="86">
        <v>36050</v>
      </c>
      <c r="G94" s="86">
        <v>22880</v>
      </c>
      <c r="H94" s="86">
        <v>22880</v>
      </c>
      <c r="I94" s="86">
        <v>22880</v>
      </c>
    </row>
    <row r="95" spans="1:9" s="95" customFormat="1" x14ac:dyDescent="0.25">
      <c r="A95" s="141">
        <v>3</v>
      </c>
      <c r="B95" s="142"/>
      <c r="C95" s="143"/>
      <c r="D95" s="73" t="s">
        <v>11</v>
      </c>
      <c r="E95" s="61">
        <v>21231.93</v>
      </c>
      <c r="F95" s="61">
        <v>36050</v>
      </c>
      <c r="G95" s="61">
        <v>22880</v>
      </c>
      <c r="H95" s="61">
        <v>22880</v>
      </c>
      <c r="I95" s="61">
        <v>22880</v>
      </c>
    </row>
    <row r="96" spans="1:9" s="95" customFormat="1" x14ac:dyDescent="0.25">
      <c r="A96" s="144">
        <v>31</v>
      </c>
      <c r="B96" s="145"/>
      <c r="C96" s="146"/>
      <c r="D96" s="73" t="s">
        <v>12</v>
      </c>
      <c r="E96" s="61">
        <v>20975.420000000002</v>
      </c>
      <c r="F96" s="61">
        <v>35630</v>
      </c>
      <c r="G96" s="61">
        <v>22300</v>
      </c>
      <c r="H96" s="61">
        <v>22300</v>
      </c>
      <c r="I96" s="61">
        <v>22300</v>
      </c>
    </row>
    <row r="97" spans="1:9" s="95" customFormat="1" x14ac:dyDescent="0.25">
      <c r="A97" s="91">
        <v>32</v>
      </c>
      <c r="B97" s="92"/>
      <c r="C97" s="93"/>
      <c r="D97" s="73" t="s">
        <v>21</v>
      </c>
      <c r="E97" s="61">
        <v>256.51</v>
      </c>
      <c r="F97" s="61">
        <v>420</v>
      </c>
      <c r="G97" s="61">
        <v>580</v>
      </c>
      <c r="H97" s="61">
        <v>580</v>
      </c>
      <c r="I97" s="61">
        <v>580</v>
      </c>
    </row>
    <row r="98" spans="1:9" s="87" customFormat="1" ht="15" customHeight="1" x14ac:dyDescent="0.25">
      <c r="A98" s="138" t="s">
        <v>121</v>
      </c>
      <c r="B98" s="139"/>
      <c r="C98" s="140"/>
      <c r="D98" s="84" t="s">
        <v>122</v>
      </c>
      <c r="E98" s="85">
        <v>14102.04</v>
      </c>
      <c r="F98" s="86">
        <v>15450</v>
      </c>
      <c r="G98" s="86">
        <v>12520</v>
      </c>
      <c r="H98" s="86">
        <v>12520</v>
      </c>
      <c r="I98" s="86">
        <v>12520</v>
      </c>
    </row>
    <row r="99" spans="1:9" s="95" customFormat="1" x14ac:dyDescent="0.25">
      <c r="A99" s="141">
        <v>3</v>
      </c>
      <c r="B99" s="142"/>
      <c r="C99" s="143"/>
      <c r="D99" s="73" t="s">
        <v>11</v>
      </c>
      <c r="E99" s="69">
        <v>14102.04</v>
      </c>
      <c r="F99" s="61">
        <v>15450</v>
      </c>
      <c r="G99" s="61">
        <v>12520</v>
      </c>
      <c r="H99" s="61">
        <v>12520</v>
      </c>
      <c r="I99" s="61">
        <v>12520</v>
      </c>
    </row>
    <row r="100" spans="1:9" s="95" customFormat="1" x14ac:dyDescent="0.25">
      <c r="A100" s="144">
        <v>31</v>
      </c>
      <c r="B100" s="145"/>
      <c r="C100" s="146"/>
      <c r="D100" s="73" t="s">
        <v>12</v>
      </c>
      <c r="E100" s="69">
        <v>14010</v>
      </c>
      <c r="F100" s="61">
        <v>15270</v>
      </c>
      <c r="G100" s="61">
        <v>12200</v>
      </c>
      <c r="H100" s="61">
        <v>12200</v>
      </c>
      <c r="I100" s="61">
        <v>12200</v>
      </c>
    </row>
    <row r="101" spans="1:9" s="95" customFormat="1" x14ac:dyDescent="0.25">
      <c r="A101" s="91">
        <v>32</v>
      </c>
      <c r="B101" s="92"/>
      <c r="C101" s="93"/>
      <c r="D101" s="73" t="s">
        <v>21</v>
      </c>
      <c r="E101" s="69">
        <v>92.04</v>
      </c>
      <c r="F101" s="61">
        <v>180</v>
      </c>
      <c r="G101" s="61">
        <v>320</v>
      </c>
      <c r="H101" s="61">
        <v>320</v>
      </c>
      <c r="I101" s="61">
        <v>320</v>
      </c>
    </row>
    <row r="102" spans="1:9" x14ac:dyDescent="0.25">
      <c r="A102" s="147" t="s">
        <v>123</v>
      </c>
      <c r="B102" s="148"/>
      <c r="C102" s="149"/>
      <c r="D102" s="75" t="s">
        <v>124</v>
      </c>
      <c r="E102" s="103">
        <v>4804.96</v>
      </c>
      <c r="F102" s="77">
        <v>9000</v>
      </c>
      <c r="G102" s="77">
        <v>9000</v>
      </c>
      <c r="H102" s="77">
        <v>9000</v>
      </c>
      <c r="I102" s="77">
        <v>9000</v>
      </c>
    </row>
    <row r="103" spans="1:9" x14ac:dyDescent="0.25">
      <c r="A103" s="132" t="s">
        <v>125</v>
      </c>
      <c r="B103" s="133"/>
      <c r="C103" s="134"/>
      <c r="D103" s="78" t="s">
        <v>124</v>
      </c>
      <c r="E103" s="104">
        <v>4804.96</v>
      </c>
      <c r="F103" s="80">
        <v>9000</v>
      </c>
      <c r="G103" s="80">
        <v>9000</v>
      </c>
      <c r="H103" s="80">
        <v>9000</v>
      </c>
      <c r="I103" s="80">
        <v>9000</v>
      </c>
    </row>
    <row r="104" spans="1:9" x14ac:dyDescent="0.25">
      <c r="A104" s="135" t="s">
        <v>126</v>
      </c>
      <c r="B104" s="136"/>
      <c r="C104" s="137"/>
      <c r="D104" s="81" t="s">
        <v>127</v>
      </c>
      <c r="E104" s="82">
        <v>4804.96</v>
      </c>
      <c r="F104" s="83">
        <v>9000</v>
      </c>
      <c r="G104" s="83">
        <v>9000</v>
      </c>
      <c r="H104" s="83">
        <v>9000</v>
      </c>
      <c r="I104" s="83">
        <v>9000</v>
      </c>
    </row>
    <row r="105" spans="1:9" s="87" customFormat="1" ht="15" customHeight="1" x14ac:dyDescent="0.25">
      <c r="A105" s="138" t="s">
        <v>99</v>
      </c>
      <c r="B105" s="139"/>
      <c r="C105" s="140"/>
      <c r="D105" s="84" t="s">
        <v>100</v>
      </c>
      <c r="E105" s="85">
        <v>4804.96</v>
      </c>
      <c r="F105" s="86">
        <v>9000</v>
      </c>
      <c r="G105" s="86">
        <v>9000</v>
      </c>
      <c r="H105" s="86">
        <v>9000</v>
      </c>
      <c r="I105" s="86">
        <v>9000</v>
      </c>
    </row>
    <row r="106" spans="1:9" x14ac:dyDescent="0.25">
      <c r="A106" s="141">
        <v>3</v>
      </c>
      <c r="B106" s="142"/>
      <c r="C106" s="143"/>
      <c r="D106" s="72" t="s">
        <v>11</v>
      </c>
      <c r="E106" s="68">
        <v>4804.96</v>
      </c>
      <c r="F106" s="62">
        <v>9000</v>
      </c>
      <c r="G106" s="62">
        <v>9000</v>
      </c>
      <c r="H106" s="62">
        <v>9000</v>
      </c>
      <c r="I106" s="62">
        <v>9000</v>
      </c>
    </row>
    <row r="107" spans="1:9" x14ac:dyDescent="0.25">
      <c r="A107" s="144">
        <v>32</v>
      </c>
      <c r="B107" s="145"/>
      <c r="C107" s="146"/>
      <c r="D107" s="72" t="s">
        <v>21</v>
      </c>
      <c r="E107" s="68">
        <v>4804.96</v>
      </c>
      <c r="F107" s="62">
        <v>9000</v>
      </c>
      <c r="G107" s="62">
        <v>9000</v>
      </c>
      <c r="H107" s="62">
        <v>9000</v>
      </c>
      <c r="I107" s="62">
        <v>9000</v>
      </c>
    </row>
    <row r="110" spans="1:9" x14ac:dyDescent="0.25">
      <c r="A110" t="s">
        <v>144</v>
      </c>
      <c r="F110" t="s">
        <v>135</v>
      </c>
      <c r="H110" s="106" t="s">
        <v>142</v>
      </c>
    </row>
    <row r="111" spans="1:9" x14ac:dyDescent="0.25">
      <c r="F111" t="s">
        <v>136</v>
      </c>
      <c r="H111" s="107" t="s">
        <v>143</v>
      </c>
    </row>
  </sheetData>
  <mergeCells count="77">
    <mergeCell ref="A14:C14"/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29:C29"/>
    <mergeCell ref="A15:C15"/>
    <mergeCell ref="A16:C16"/>
    <mergeCell ref="A17:C17"/>
    <mergeCell ref="A19:C19"/>
    <mergeCell ref="A20:C20"/>
    <mergeCell ref="A21:C21"/>
    <mergeCell ref="A23:C23"/>
    <mergeCell ref="A24:C24"/>
    <mergeCell ref="A25:C25"/>
    <mergeCell ref="A26:C26"/>
    <mergeCell ref="A27:C27"/>
    <mergeCell ref="A45:C45"/>
    <mergeCell ref="A30:C30"/>
    <mergeCell ref="A31:C31"/>
    <mergeCell ref="A33:C33"/>
    <mergeCell ref="A35:C35"/>
    <mergeCell ref="A36:C36"/>
    <mergeCell ref="A37:C37"/>
    <mergeCell ref="A39:C39"/>
    <mergeCell ref="A40:C40"/>
    <mergeCell ref="A41:C41"/>
    <mergeCell ref="A42:C42"/>
    <mergeCell ref="A44:C44"/>
    <mergeCell ref="A64:C64"/>
    <mergeCell ref="A47:C47"/>
    <mergeCell ref="A48:C48"/>
    <mergeCell ref="A49:C49"/>
    <mergeCell ref="A51:C51"/>
    <mergeCell ref="A53:C53"/>
    <mergeCell ref="A55:C55"/>
    <mergeCell ref="A56:C56"/>
    <mergeCell ref="A58:C58"/>
    <mergeCell ref="A60:C60"/>
    <mergeCell ref="A61:C61"/>
    <mergeCell ref="A62:C62"/>
    <mergeCell ref="A84:C84"/>
    <mergeCell ref="A65:C65"/>
    <mergeCell ref="A67:C67"/>
    <mergeCell ref="A68:C68"/>
    <mergeCell ref="A69:C69"/>
    <mergeCell ref="A74:C74"/>
    <mergeCell ref="A76:C76"/>
    <mergeCell ref="A77:C77"/>
    <mergeCell ref="A79:C79"/>
    <mergeCell ref="A80:C80"/>
    <mergeCell ref="A81:C81"/>
    <mergeCell ref="A83:C83"/>
    <mergeCell ref="A102:C102"/>
    <mergeCell ref="A86:C86"/>
    <mergeCell ref="A88:C88"/>
    <mergeCell ref="A89:C89"/>
    <mergeCell ref="A91:C91"/>
    <mergeCell ref="A93:C93"/>
    <mergeCell ref="A94:C94"/>
    <mergeCell ref="A95:C95"/>
    <mergeCell ref="A96:C96"/>
    <mergeCell ref="A98:C98"/>
    <mergeCell ref="A99:C99"/>
    <mergeCell ref="A100:C100"/>
    <mergeCell ref="A103:C103"/>
    <mergeCell ref="A104:C104"/>
    <mergeCell ref="A105:C105"/>
    <mergeCell ref="A106:C106"/>
    <mergeCell ref="A107:C10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- 2. razina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2025-10-07T09:46:54Z</cp:lastPrinted>
  <dcterms:created xsi:type="dcterms:W3CDTF">2022-08-12T12:51:27Z</dcterms:created>
  <dcterms:modified xsi:type="dcterms:W3CDTF">2025-12-22T09:40:03Z</dcterms:modified>
</cp:coreProperties>
</file>